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_I_International\M_management\H_HBH\IMH1607_INTERREG_SWARE_VRW\01_basic documents\Partnership_Agreement\PA_annex\"/>
    </mc:Choice>
  </mc:AlternateContent>
  <bookViews>
    <workbookView xWindow="120" yWindow="630" windowWidth="20730" windowHeight="11460"/>
  </bookViews>
  <sheets>
    <sheet name="Imp_plan" sheetId="18" r:id="rId1"/>
    <sheet name="TOTAL" sheetId="14" r:id="rId2"/>
    <sheet name="LP_VRW" sheetId="16" r:id="rId3"/>
    <sheet name="PP2_TCC" sheetId="10" r:id="rId4"/>
    <sheet name="PP3_MCM" sheetId="11" r:id="rId5"/>
    <sheet name="PP4_Pons_Danubii" sheetId="12" r:id="rId6"/>
    <sheet name="PP5_VPR" sheetId="13" r:id="rId7"/>
    <sheet name="PP6_PZH" sheetId="15" r:id="rId8"/>
    <sheet name="PP1_x" sheetId="5" state="hidden" r:id="rId9"/>
    <sheet name="Task_matrix" sheetId="8" state="hidden" r:id="rId10"/>
    <sheet name="Meetings_table" sheetId="9" r:id="rId11"/>
    <sheet name="Imp_plan_old" sheetId="7" state="hidden" r:id="rId12"/>
    <sheet name="PPx_template" sheetId="4" state="hidden" r:id="rId13"/>
  </sheets>
  <definedNames>
    <definedName name="_xlnm.Print_Area" localSheetId="0">Imp_plan!$A$1:$BG$1046505</definedName>
    <definedName name="_xlnm.Print_Area" localSheetId="2">LP_VRW!$A$1:$CO$150</definedName>
    <definedName name="_xlnm.Print_Area" localSheetId="3">PP2_TCC!$A$1:$CO$149</definedName>
    <definedName name="_xlnm.Print_Area" localSheetId="4">PP3_MCM!$A$1:$CO$149</definedName>
    <definedName name="_xlnm.Print_Area" localSheetId="5">PP4_Pons_Danubii!$A$1:$CO$149</definedName>
    <definedName name="_xlnm.Print_Area" localSheetId="6">PP5_VPR!$A$1:$CO$149</definedName>
    <definedName name="_xlnm.Print_Area" localSheetId="7">PP6_PZH!$A$1:$CO$149</definedName>
    <definedName name="_xlnm.Print_Area" localSheetId="1">TOTAL!$A$1:$L$116</definedName>
  </definedNames>
  <calcPr calcId="171027"/>
</workbook>
</file>

<file path=xl/calcChain.xml><?xml version="1.0" encoding="utf-8"?>
<calcChain xmlns="http://schemas.openxmlformats.org/spreadsheetml/2006/main">
  <c r="F20" i="16" l="1"/>
  <c r="K131" i="16" l="1"/>
  <c r="K130" i="16"/>
  <c r="K124" i="12" l="1"/>
  <c r="K124" i="10"/>
  <c r="F103" i="16" l="1"/>
  <c r="G103" i="16" s="1"/>
  <c r="M144" i="14"/>
  <c r="AX66" i="13" l="1"/>
  <c r="I91" i="16" l="1"/>
  <c r="I91" i="15"/>
  <c r="K128" i="15" s="1"/>
  <c r="K124" i="13"/>
  <c r="I91" i="12" l="1"/>
  <c r="K128" i="12" s="1"/>
  <c r="I91" i="10"/>
  <c r="K128" i="10" s="1"/>
  <c r="N50" i="9"/>
  <c r="H91" i="15" s="1"/>
  <c r="L50" i="9"/>
  <c r="H91" i="12" s="1"/>
  <c r="J50" i="9"/>
  <c r="H91" i="10" s="1"/>
  <c r="I50" i="9"/>
  <c r="H91" i="16" s="1"/>
  <c r="I28" i="16" l="1"/>
  <c r="I28" i="15"/>
  <c r="K130" i="12" l="1"/>
  <c r="K130" i="11" l="1"/>
  <c r="AP91" i="15"/>
  <c r="AO91" i="15"/>
  <c r="AH91" i="15"/>
  <c r="CL91" i="15" s="1"/>
  <c r="AG91" i="15"/>
  <c r="CK91" i="15" s="1"/>
  <c r="AP91" i="12"/>
  <c r="AO91" i="12"/>
  <c r="AH91" i="12"/>
  <c r="AG91" i="12"/>
  <c r="CK91" i="12" s="1"/>
  <c r="AP91" i="10"/>
  <c r="AO91" i="10"/>
  <c r="AH91" i="10"/>
  <c r="AG91" i="10"/>
  <c r="CK91" i="10" s="1"/>
  <c r="AO91" i="16"/>
  <c r="AP91" i="16"/>
  <c r="AG91" i="16"/>
  <c r="AH91" i="16"/>
  <c r="Z74" i="15"/>
  <c r="Y74" i="15"/>
  <c r="X72" i="15"/>
  <c r="AB72" i="15" s="1"/>
  <c r="Z74" i="13"/>
  <c r="CL74" i="13" s="1"/>
  <c r="Y74" i="13"/>
  <c r="X72" i="13"/>
  <c r="AB72" i="13" s="1"/>
  <c r="Z74" i="12"/>
  <c r="CL74" i="12" s="1"/>
  <c r="Y74" i="12"/>
  <c r="CK74" i="12" s="1"/>
  <c r="X72" i="12"/>
  <c r="AB72" i="12" s="1"/>
  <c r="Z74" i="11"/>
  <c r="CL74" i="11" s="1"/>
  <c r="Y74" i="11"/>
  <c r="X72" i="11"/>
  <c r="AB72" i="11" s="1"/>
  <c r="Z74" i="10"/>
  <c r="Y74" i="10"/>
  <c r="X72" i="10"/>
  <c r="AB72" i="10" s="1"/>
  <c r="R64" i="16"/>
  <c r="X39" i="15"/>
  <c r="AB39" i="15" s="1"/>
  <c r="P39" i="15"/>
  <c r="T39" i="15" s="1"/>
  <c r="X38" i="15"/>
  <c r="AB38" i="15" s="1"/>
  <c r="R38" i="15"/>
  <c r="CL38" i="15" s="1"/>
  <c r="Z37" i="15"/>
  <c r="CL37" i="15" s="1"/>
  <c r="Z36" i="15"/>
  <c r="R36" i="15"/>
  <c r="Q36" i="15"/>
  <c r="X35" i="15"/>
  <c r="AB35" i="15" s="1"/>
  <c r="X39" i="13"/>
  <c r="AB39" i="13" s="1"/>
  <c r="P39" i="13"/>
  <c r="T39" i="13" s="1"/>
  <c r="X38" i="13"/>
  <c r="AB38" i="13" s="1"/>
  <c r="R38" i="13"/>
  <c r="CL38" i="13" s="1"/>
  <c r="Z37" i="13"/>
  <c r="CL37" i="13" s="1"/>
  <c r="Z36" i="13"/>
  <c r="R36" i="13"/>
  <c r="X35" i="13"/>
  <c r="AB35" i="13" s="1"/>
  <c r="X39" i="12"/>
  <c r="AB39" i="12" s="1"/>
  <c r="P39" i="12"/>
  <c r="X38" i="12"/>
  <c r="AB38" i="12" s="1"/>
  <c r="R38" i="12"/>
  <c r="Z37" i="12"/>
  <c r="Z36" i="12"/>
  <c r="R36" i="12"/>
  <c r="X35" i="12"/>
  <c r="AB35" i="12" s="1"/>
  <c r="X39" i="11"/>
  <c r="AB39" i="11" s="1"/>
  <c r="P39" i="11"/>
  <c r="T39" i="11" s="1"/>
  <c r="X38" i="11"/>
  <c r="AB38" i="11" s="1"/>
  <c r="R38" i="11"/>
  <c r="Z37" i="11"/>
  <c r="CL37" i="11" s="1"/>
  <c r="Z36" i="11"/>
  <c r="R36" i="11"/>
  <c r="X35" i="11"/>
  <c r="AB35" i="11" s="1"/>
  <c r="X39" i="10"/>
  <c r="AB39" i="10" s="1"/>
  <c r="P39" i="10"/>
  <c r="T39" i="10" s="1"/>
  <c r="X38" i="10"/>
  <c r="AB38" i="10" s="1"/>
  <c r="R38" i="10"/>
  <c r="Z37" i="10"/>
  <c r="CL37" i="10" s="1"/>
  <c r="Z36" i="10"/>
  <c r="R36" i="10"/>
  <c r="X35" i="10"/>
  <c r="AB35" i="10" s="1"/>
  <c r="Z36" i="16"/>
  <c r="R36" i="16"/>
  <c r="AX24" i="12"/>
  <c r="AH83" i="11"/>
  <c r="AH86" i="11"/>
  <c r="CL86" i="11" s="1"/>
  <c r="BN66" i="11"/>
  <c r="BN113" i="11" s="1"/>
  <c r="AP24" i="11"/>
  <c r="Z24" i="10"/>
  <c r="CE113" i="13"/>
  <c r="CD113" i="13"/>
  <c r="BW113" i="13"/>
  <c r="BU113" i="13"/>
  <c r="BO113" i="13"/>
  <c r="BN113" i="13"/>
  <c r="BG113" i="13"/>
  <c r="BE113" i="13"/>
  <c r="AY113" i="13"/>
  <c r="AQ113" i="13"/>
  <c r="AI113" i="13"/>
  <c r="AA113" i="13"/>
  <c r="S113" i="13"/>
  <c r="R113" i="13"/>
  <c r="CM112" i="13"/>
  <c r="CL112" i="13"/>
  <c r="CK112" i="13"/>
  <c r="CI112" i="13"/>
  <c r="CF112" i="13"/>
  <c r="CB112" i="13"/>
  <c r="BX112" i="13"/>
  <c r="BT112" i="13"/>
  <c r="BP112" i="13"/>
  <c r="BL112" i="13"/>
  <c r="BH112" i="13"/>
  <c r="BD112" i="13"/>
  <c r="AZ112" i="13"/>
  <c r="AV112" i="13"/>
  <c r="AR112" i="13"/>
  <c r="AN112" i="13"/>
  <c r="AJ112" i="13"/>
  <c r="AF112" i="13"/>
  <c r="AB112" i="13"/>
  <c r="X112" i="13"/>
  <c r="T112" i="13"/>
  <c r="P112" i="13"/>
  <c r="CJ112" i="13" s="1"/>
  <c r="CM111" i="13"/>
  <c r="CL111" i="13"/>
  <c r="CK111" i="13"/>
  <c r="CI111" i="13"/>
  <c r="CB111" i="13"/>
  <c r="CF111" i="13" s="1"/>
  <c r="BT111" i="13"/>
  <c r="BX111" i="13" s="1"/>
  <c r="BL111" i="13"/>
  <c r="BP111" i="13" s="1"/>
  <c r="BD111" i="13"/>
  <c r="BH111" i="13" s="1"/>
  <c r="AV111" i="13"/>
  <c r="AZ111" i="13" s="1"/>
  <c r="AN111" i="13"/>
  <c r="AR111" i="13" s="1"/>
  <c r="AF111" i="13"/>
  <c r="AJ111" i="13" s="1"/>
  <c r="X111" i="13"/>
  <c r="AB111" i="13" s="1"/>
  <c r="P111" i="13"/>
  <c r="CO110" i="13"/>
  <c r="CM109" i="13"/>
  <c r="CL109" i="13"/>
  <c r="CK109" i="13"/>
  <c r="CI109" i="13"/>
  <c r="CB109" i="13"/>
  <c r="CF109" i="13" s="1"/>
  <c r="BT109" i="13"/>
  <c r="BX109" i="13" s="1"/>
  <c r="BL109" i="13"/>
  <c r="BP109" i="13" s="1"/>
  <c r="BD109" i="13"/>
  <c r="BH109" i="13" s="1"/>
  <c r="AV109" i="13"/>
  <c r="AZ109" i="13" s="1"/>
  <c r="AN109" i="13"/>
  <c r="AR109" i="13" s="1"/>
  <c r="AF109" i="13"/>
  <c r="AJ109" i="13" s="1"/>
  <c r="X109" i="13"/>
  <c r="AB109" i="13" s="1"/>
  <c r="P109" i="13"/>
  <c r="CM108" i="13"/>
  <c r="CL108" i="13"/>
  <c r="CK108" i="13"/>
  <c r="BL108" i="13"/>
  <c r="BP108" i="13" s="1"/>
  <c r="BD108" i="13"/>
  <c r="BH108" i="13" s="1"/>
  <c r="AV108" i="13"/>
  <c r="AZ108" i="13" s="1"/>
  <c r="AN108" i="13"/>
  <c r="AR108" i="13" s="1"/>
  <c r="AF108" i="13"/>
  <c r="AJ108" i="13" s="1"/>
  <c r="X108" i="13"/>
  <c r="AB108" i="13" s="1"/>
  <c r="P108" i="13"/>
  <c r="T108" i="13" s="1"/>
  <c r="CM107" i="13"/>
  <c r="CL107" i="13"/>
  <c r="CK107" i="13"/>
  <c r="AV107" i="13"/>
  <c r="AZ107" i="13" s="1"/>
  <c r="AN107" i="13"/>
  <c r="AR107" i="13" s="1"/>
  <c r="AF107" i="13"/>
  <c r="AJ107" i="13" s="1"/>
  <c r="X107" i="13"/>
  <c r="AB107" i="13" s="1"/>
  <c r="P107" i="13"/>
  <c r="CO106" i="13"/>
  <c r="CJ106" i="13"/>
  <c r="CB106" i="13"/>
  <c r="BT106" i="13"/>
  <c r="BL106" i="13"/>
  <c r="BD106" i="13"/>
  <c r="AV106" i="13"/>
  <c r="AN106" i="13"/>
  <c r="AF106" i="13"/>
  <c r="X106" i="13"/>
  <c r="P106" i="13"/>
  <c r="CM105" i="13"/>
  <c r="CL105" i="13"/>
  <c r="CK105" i="13"/>
  <c r="CI105" i="13"/>
  <c r="CB105" i="13"/>
  <c r="CF105" i="13" s="1"/>
  <c r="BT105" i="13"/>
  <c r="BX105" i="13" s="1"/>
  <c r="BL105" i="13"/>
  <c r="BP105" i="13" s="1"/>
  <c r="BD105" i="13"/>
  <c r="BH105" i="13" s="1"/>
  <c r="AV105" i="13"/>
  <c r="AZ105" i="13" s="1"/>
  <c r="AN105" i="13"/>
  <c r="AR105" i="13" s="1"/>
  <c r="AF105" i="13"/>
  <c r="AJ105" i="13" s="1"/>
  <c r="X105" i="13"/>
  <c r="AB105" i="13" s="1"/>
  <c r="P105" i="13"/>
  <c r="CM104" i="13"/>
  <c r="CL104" i="13"/>
  <c r="CK104" i="13"/>
  <c r="CI104" i="13"/>
  <c r="CB104" i="13"/>
  <c r="CF104" i="13" s="1"/>
  <c r="BX104" i="13"/>
  <c r="BT104" i="13"/>
  <c r="BL104" i="13"/>
  <c r="BP104" i="13" s="1"/>
  <c r="BH104" i="13"/>
  <c r="BD104" i="13"/>
  <c r="AV104" i="13"/>
  <c r="AZ104" i="13" s="1"/>
  <c r="AR104" i="13"/>
  <c r="AN104" i="13"/>
  <c r="AF104" i="13"/>
  <c r="AJ104" i="13" s="1"/>
  <c r="AB104" i="13"/>
  <c r="X104" i="13"/>
  <c r="P104" i="13"/>
  <c r="CJ104" i="13" s="1"/>
  <c r="CN104" i="13" s="1"/>
  <c r="CM103" i="13"/>
  <c r="CL103" i="13"/>
  <c r="CK103" i="13"/>
  <c r="CB103" i="13"/>
  <c r="CF103" i="13" s="1"/>
  <c r="BT103" i="13"/>
  <c r="BX103" i="13" s="1"/>
  <c r="BL103" i="13"/>
  <c r="BP103" i="13" s="1"/>
  <c r="BD103" i="13"/>
  <c r="BH103" i="13" s="1"/>
  <c r="AF103" i="13"/>
  <c r="AJ103" i="13" s="1"/>
  <c r="X103" i="13"/>
  <c r="AB103" i="13" s="1"/>
  <c r="P103" i="13"/>
  <c r="CM102" i="13"/>
  <c r="CL102" i="13"/>
  <c r="CK102" i="13"/>
  <c r="CB102" i="13"/>
  <c r="CF102" i="13" s="1"/>
  <c r="BT102" i="13"/>
  <c r="BX102" i="13" s="1"/>
  <c r="BL102" i="13"/>
  <c r="BP102" i="13" s="1"/>
  <c r="BD102" i="13"/>
  <c r="BH102" i="13" s="1"/>
  <c r="AN102" i="13"/>
  <c r="AR102" i="13" s="1"/>
  <c r="AF102" i="13"/>
  <c r="AJ102" i="13" s="1"/>
  <c r="X102" i="13"/>
  <c r="AB102" i="13" s="1"/>
  <c r="P102" i="13"/>
  <c r="CM101" i="13"/>
  <c r="CL101" i="13"/>
  <c r="CK101" i="13"/>
  <c r="CB101" i="13"/>
  <c r="CF101" i="13" s="1"/>
  <c r="BT101" i="13"/>
  <c r="BX101" i="13" s="1"/>
  <c r="BL101" i="13"/>
  <c r="BP101" i="13" s="1"/>
  <c r="BD101" i="13"/>
  <c r="BH101" i="13" s="1"/>
  <c r="AN101" i="13"/>
  <c r="AR101" i="13" s="1"/>
  <c r="AF101" i="13"/>
  <c r="AJ101" i="13" s="1"/>
  <c r="X101" i="13"/>
  <c r="AB101" i="13" s="1"/>
  <c r="P101" i="13"/>
  <c r="T101" i="13" s="1"/>
  <c r="CM100" i="13"/>
  <c r="CL100" i="13"/>
  <c r="CK100" i="13"/>
  <c r="CB100" i="13"/>
  <c r="CF100" i="13" s="1"/>
  <c r="BT100" i="13"/>
  <c r="BX100" i="13" s="1"/>
  <c r="BL100" i="13"/>
  <c r="BP100" i="13" s="1"/>
  <c r="BD100" i="13"/>
  <c r="BH100" i="13" s="1"/>
  <c r="AN100" i="13"/>
  <c r="AR100" i="13" s="1"/>
  <c r="AF100" i="13"/>
  <c r="AJ100" i="13" s="1"/>
  <c r="X100" i="13"/>
  <c r="AB100" i="13" s="1"/>
  <c r="P100" i="13"/>
  <c r="T100" i="13" s="1"/>
  <c r="CM99" i="13"/>
  <c r="CK99" i="13"/>
  <c r="CB99" i="13"/>
  <c r="CF99" i="13" s="1"/>
  <c r="BT99" i="13"/>
  <c r="BX99" i="13" s="1"/>
  <c r="BL99" i="13"/>
  <c r="BP99" i="13" s="1"/>
  <c r="BD99" i="13"/>
  <c r="BH99" i="13" s="1"/>
  <c r="AX99" i="13"/>
  <c r="AP99" i="13"/>
  <c r="AF99" i="13"/>
  <c r="AJ99" i="13" s="1"/>
  <c r="X99" i="13"/>
  <c r="AB99" i="13" s="1"/>
  <c r="P99" i="13"/>
  <c r="CM98" i="13"/>
  <c r="CL98" i="13"/>
  <c r="CK98" i="13"/>
  <c r="CB98" i="13"/>
  <c r="CF98" i="13" s="1"/>
  <c r="BT98" i="13"/>
  <c r="BX98" i="13" s="1"/>
  <c r="BL98" i="13"/>
  <c r="BP98" i="13" s="1"/>
  <c r="BD98" i="13"/>
  <c r="BH98" i="13" s="1"/>
  <c r="AV98" i="13"/>
  <c r="AZ98" i="13" s="1"/>
  <c r="AF98" i="13"/>
  <c r="X98" i="13"/>
  <c r="AB98" i="13" s="1"/>
  <c r="P98" i="13"/>
  <c r="T98" i="13" s="1"/>
  <c r="CM97" i="13"/>
  <c r="CL97" i="13"/>
  <c r="CK97" i="13"/>
  <c r="CB97" i="13"/>
  <c r="CF97" i="13" s="1"/>
  <c r="BT97" i="13"/>
  <c r="BX97" i="13" s="1"/>
  <c r="BL97" i="13"/>
  <c r="BP97" i="13" s="1"/>
  <c r="BD97" i="13"/>
  <c r="BH97" i="13" s="1"/>
  <c r="AV97" i="13"/>
  <c r="AZ97" i="13" s="1"/>
  <c r="AF97" i="13"/>
  <c r="AJ97" i="13" s="1"/>
  <c r="X97" i="13"/>
  <c r="AB97" i="13" s="1"/>
  <c r="P97" i="13"/>
  <c r="T97" i="13" s="1"/>
  <c r="CO96" i="13"/>
  <c r="CM95" i="13"/>
  <c r="CL95" i="13"/>
  <c r="CK95" i="13"/>
  <c r="CI95" i="13"/>
  <c r="CB95" i="13"/>
  <c r="CF95" i="13" s="1"/>
  <c r="BT95" i="13"/>
  <c r="BX95" i="13" s="1"/>
  <c r="BL95" i="13"/>
  <c r="BP95" i="13" s="1"/>
  <c r="BD95" i="13"/>
  <c r="BH95" i="13" s="1"/>
  <c r="AV95" i="13"/>
  <c r="AZ95" i="13" s="1"/>
  <c r="AN95" i="13"/>
  <c r="AR95" i="13" s="1"/>
  <c r="AJ95" i="13"/>
  <c r="AF95" i="13"/>
  <c r="X95" i="13"/>
  <c r="AB95" i="13" s="1"/>
  <c r="P95" i="13"/>
  <c r="CM94" i="13"/>
  <c r="CL94" i="13"/>
  <c r="CK94" i="13"/>
  <c r="CI94" i="13"/>
  <c r="CF94" i="13"/>
  <c r="CB94" i="13"/>
  <c r="BT94" i="13"/>
  <c r="BX94" i="13" s="1"/>
  <c r="BL94" i="13"/>
  <c r="BP94" i="13" s="1"/>
  <c r="BD94" i="13"/>
  <c r="BH94" i="13" s="1"/>
  <c r="AZ94" i="13"/>
  <c r="AV94" i="13"/>
  <c r="AN94" i="13"/>
  <c r="AR94" i="13" s="1"/>
  <c r="AF94" i="13"/>
  <c r="AJ94" i="13" s="1"/>
  <c r="X94" i="13"/>
  <c r="P94" i="13"/>
  <c r="T94" i="13" s="1"/>
  <c r="CM93" i="13"/>
  <c r="CL93" i="13"/>
  <c r="CK93" i="13"/>
  <c r="CB93" i="13"/>
  <c r="CF93" i="13" s="1"/>
  <c r="BT93" i="13"/>
  <c r="BX93" i="13" s="1"/>
  <c r="BL93" i="13"/>
  <c r="BP93" i="13" s="1"/>
  <c r="BD93" i="13"/>
  <c r="BH93" i="13" s="1"/>
  <c r="AV93" i="13"/>
  <c r="AZ93" i="13" s="1"/>
  <c r="T93" i="13"/>
  <c r="P93" i="13"/>
  <c r="CM92" i="13"/>
  <c r="CL92" i="13"/>
  <c r="CK92" i="13"/>
  <c r="CB92" i="13"/>
  <c r="CF92" i="13" s="1"/>
  <c r="BT92" i="13"/>
  <c r="BX92" i="13" s="1"/>
  <c r="BL92" i="13"/>
  <c r="BP92" i="13" s="1"/>
  <c r="BH92" i="13"/>
  <c r="BD92" i="13"/>
  <c r="AV92" i="13"/>
  <c r="AZ92" i="13" s="1"/>
  <c r="X92" i="13"/>
  <c r="AB92" i="13" s="1"/>
  <c r="P92" i="13"/>
  <c r="T92" i="13" s="1"/>
  <c r="CM91" i="13"/>
  <c r="CB91" i="13"/>
  <c r="CF91" i="13" s="1"/>
  <c r="BT91" i="13"/>
  <c r="BX91" i="13" s="1"/>
  <c r="BP91" i="13"/>
  <c r="BL91" i="13"/>
  <c r="BD91" i="13"/>
  <c r="BH91" i="13" s="1"/>
  <c r="AV91" i="13"/>
  <c r="AZ91" i="13" s="1"/>
  <c r="X91" i="13"/>
  <c r="AB91" i="13" s="1"/>
  <c r="P91" i="13"/>
  <c r="CM90" i="13"/>
  <c r="CL90" i="13"/>
  <c r="CK90" i="13"/>
  <c r="CB90" i="13"/>
  <c r="CF90" i="13" s="1"/>
  <c r="BT90" i="13"/>
  <c r="BX90" i="13" s="1"/>
  <c r="BL90" i="13"/>
  <c r="BP90" i="13" s="1"/>
  <c r="BD90" i="13"/>
  <c r="BH90" i="13" s="1"/>
  <c r="AV90" i="13"/>
  <c r="AZ90" i="13" s="1"/>
  <c r="AN90" i="13"/>
  <c r="AR90" i="13" s="1"/>
  <c r="AF90" i="13"/>
  <c r="AJ90" i="13" s="1"/>
  <c r="P90" i="13"/>
  <c r="CO89" i="13"/>
  <c r="CM88" i="13"/>
  <c r="CL88" i="13"/>
  <c r="CK88" i="13"/>
  <c r="CI88" i="13"/>
  <c r="CB88" i="13"/>
  <c r="CF88" i="13" s="1"/>
  <c r="BT88" i="13"/>
  <c r="BX88" i="13" s="1"/>
  <c r="BL88" i="13"/>
  <c r="BP88" i="13" s="1"/>
  <c r="BD88" i="13"/>
  <c r="BH88" i="13" s="1"/>
  <c r="AV88" i="13"/>
  <c r="AZ88" i="13" s="1"/>
  <c r="AN88" i="13"/>
  <c r="AR88" i="13" s="1"/>
  <c r="AF88" i="13"/>
  <c r="AJ88" i="13" s="1"/>
  <c r="X88" i="13"/>
  <c r="AB88" i="13" s="1"/>
  <c r="P88" i="13"/>
  <c r="CM87" i="13"/>
  <c r="CL87" i="13"/>
  <c r="CK87" i="13"/>
  <c r="CI87" i="13"/>
  <c r="CB87" i="13"/>
  <c r="CF87" i="13" s="1"/>
  <c r="BT87" i="13"/>
  <c r="BX87" i="13" s="1"/>
  <c r="BL87" i="13"/>
  <c r="BP87" i="13" s="1"/>
  <c r="BD87" i="13"/>
  <c r="BH87" i="13" s="1"/>
  <c r="AZ87" i="13"/>
  <c r="AV87" i="13"/>
  <c r="AN87" i="13"/>
  <c r="AR87" i="13" s="1"/>
  <c r="AF87" i="13"/>
  <c r="AJ87" i="13" s="1"/>
  <c r="X87" i="13"/>
  <c r="T87" i="13"/>
  <c r="P87" i="13"/>
  <c r="CM86" i="13"/>
  <c r="CB86" i="13"/>
  <c r="CF86" i="13" s="1"/>
  <c r="BX86" i="13"/>
  <c r="BT86" i="13"/>
  <c r="BL86" i="13"/>
  <c r="BP86" i="13" s="1"/>
  <c r="BD86" i="13"/>
  <c r="BH86" i="13" s="1"/>
  <c r="AV86" i="13"/>
  <c r="AZ86" i="13" s="1"/>
  <c r="AN86" i="13"/>
  <c r="AR86" i="13" s="1"/>
  <c r="AF86" i="13"/>
  <c r="AJ86" i="13" s="1"/>
  <c r="Z86" i="13"/>
  <c r="CL86" i="13" s="1"/>
  <c r="Y86" i="13"/>
  <c r="CK86" i="13" s="1"/>
  <c r="P86" i="13"/>
  <c r="T86" i="13" s="1"/>
  <c r="CM85" i="13"/>
  <c r="CL85" i="13"/>
  <c r="CK85" i="13"/>
  <c r="CB85" i="13"/>
  <c r="CF85" i="13" s="1"/>
  <c r="BT85" i="13"/>
  <c r="BX85" i="13" s="1"/>
  <c r="BL85" i="13"/>
  <c r="BP85" i="13" s="1"/>
  <c r="BD85" i="13"/>
  <c r="BH85" i="13" s="1"/>
  <c r="AV85" i="13"/>
  <c r="AZ85" i="13" s="1"/>
  <c r="AR85" i="13"/>
  <c r="AN85" i="13"/>
  <c r="AF85" i="13"/>
  <c r="AJ85" i="13" s="1"/>
  <c r="P85" i="13"/>
  <c r="T85" i="13" s="1"/>
  <c r="CM84" i="13"/>
  <c r="CB84" i="13"/>
  <c r="CF84" i="13" s="1"/>
  <c r="BT84" i="13"/>
  <c r="BX84" i="13" s="1"/>
  <c r="BL84" i="13"/>
  <c r="BP84" i="13" s="1"/>
  <c r="BD84" i="13"/>
  <c r="BH84" i="13" s="1"/>
  <c r="AV84" i="13"/>
  <c r="AZ84" i="13" s="1"/>
  <c r="AN84" i="13"/>
  <c r="AR84" i="13" s="1"/>
  <c r="AF84" i="13"/>
  <c r="AJ84" i="13" s="1"/>
  <c r="Z84" i="13"/>
  <c r="CL84" i="13" s="1"/>
  <c r="Y84" i="13"/>
  <c r="CK84" i="13" s="1"/>
  <c r="P84" i="13"/>
  <c r="T84" i="13" s="1"/>
  <c r="CM83" i="13"/>
  <c r="CB83" i="13"/>
  <c r="CF83" i="13" s="1"/>
  <c r="BT83" i="13"/>
  <c r="BX83" i="13" s="1"/>
  <c r="BL83" i="13"/>
  <c r="BP83" i="13" s="1"/>
  <c r="BD83" i="13"/>
  <c r="BH83" i="13" s="1"/>
  <c r="AV83" i="13"/>
  <c r="AZ83" i="13" s="1"/>
  <c r="AN83" i="13"/>
  <c r="AR83" i="13" s="1"/>
  <c r="AF83" i="13"/>
  <c r="AJ83" i="13" s="1"/>
  <c r="Y83" i="13"/>
  <c r="T83" i="13"/>
  <c r="P83" i="13"/>
  <c r="CM82" i="13"/>
  <c r="CL82" i="13"/>
  <c r="CK82" i="13"/>
  <c r="CB82" i="13"/>
  <c r="CF82" i="13" s="1"/>
  <c r="BT82" i="13"/>
  <c r="BX82" i="13" s="1"/>
  <c r="BL82" i="13"/>
  <c r="BP82" i="13" s="1"/>
  <c r="BD82" i="13"/>
  <c r="BH82" i="13" s="1"/>
  <c r="AV82" i="13"/>
  <c r="AZ82" i="13" s="1"/>
  <c r="AN82" i="13"/>
  <c r="AR82" i="13" s="1"/>
  <c r="AF82" i="13"/>
  <c r="AJ82" i="13" s="1"/>
  <c r="P82" i="13"/>
  <c r="T82" i="13" s="1"/>
  <c r="CO81" i="13"/>
  <c r="CM80" i="13"/>
  <c r="CL80" i="13"/>
  <c r="CK80" i="13"/>
  <c r="CI80" i="13"/>
  <c r="CB80" i="13"/>
  <c r="CF80" i="13" s="1"/>
  <c r="BT80" i="13"/>
  <c r="BX80" i="13" s="1"/>
  <c r="BL80" i="13"/>
  <c r="BP80" i="13" s="1"/>
  <c r="BD80" i="13"/>
  <c r="BH80" i="13" s="1"/>
  <c r="AV80" i="13"/>
  <c r="AZ80" i="13" s="1"/>
  <c r="AN80" i="13"/>
  <c r="AR80" i="13" s="1"/>
  <c r="AF80" i="13"/>
  <c r="AJ80" i="13" s="1"/>
  <c r="X80" i="13"/>
  <c r="AB80" i="13" s="1"/>
  <c r="P80" i="13"/>
  <c r="CM79" i="13"/>
  <c r="CL79" i="13"/>
  <c r="CK79" i="13"/>
  <c r="CI79" i="13"/>
  <c r="CB79" i="13"/>
  <c r="CF79" i="13" s="1"/>
  <c r="BT79" i="13"/>
  <c r="BX79" i="13" s="1"/>
  <c r="BL79" i="13"/>
  <c r="BP79" i="13" s="1"/>
  <c r="BD79" i="13"/>
  <c r="BH79" i="13" s="1"/>
  <c r="AV79" i="13"/>
  <c r="AZ79" i="13" s="1"/>
  <c r="AN79" i="13"/>
  <c r="AR79" i="13" s="1"/>
  <c r="AF79" i="13"/>
  <c r="AJ79" i="13" s="1"/>
  <c r="X79" i="13"/>
  <c r="AB79" i="13" s="1"/>
  <c r="P79" i="13"/>
  <c r="CM78" i="13"/>
  <c r="CL78" i="13"/>
  <c r="CK78" i="13"/>
  <c r="CB78" i="13"/>
  <c r="CF78" i="13" s="1"/>
  <c r="BT78" i="13"/>
  <c r="BX78" i="13" s="1"/>
  <c r="BL78" i="13"/>
  <c r="BP78" i="13" s="1"/>
  <c r="BD78" i="13"/>
  <c r="BH78" i="13" s="1"/>
  <c r="P78" i="13"/>
  <c r="T78" i="13" s="1"/>
  <c r="CM77" i="13"/>
  <c r="CL77" i="13"/>
  <c r="CK77" i="13"/>
  <c r="CB77" i="13"/>
  <c r="CF77" i="13" s="1"/>
  <c r="BT77" i="13"/>
  <c r="BX77" i="13" s="1"/>
  <c r="BL77" i="13"/>
  <c r="BP77" i="13" s="1"/>
  <c r="BD77" i="13"/>
  <c r="BH77" i="13" s="1"/>
  <c r="P77" i="13"/>
  <c r="CM76" i="13"/>
  <c r="CB76" i="13"/>
  <c r="CF76" i="13" s="1"/>
  <c r="BX76" i="13"/>
  <c r="BT76" i="13"/>
  <c r="BL76" i="13"/>
  <c r="BP76" i="13" s="1"/>
  <c r="BH76" i="13"/>
  <c r="BD76" i="13"/>
  <c r="AX76" i="13"/>
  <c r="CL76" i="13" s="1"/>
  <c r="AW76" i="13"/>
  <c r="CK76" i="13" s="1"/>
  <c r="AN76" i="13"/>
  <c r="AR76" i="13" s="1"/>
  <c r="AF76" i="13"/>
  <c r="AJ76" i="13" s="1"/>
  <c r="X76" i="13"/>
  <c r="AB76" i="13" s="1"/>
  <c r="P76" i="13"/>
  <c r="CM75" i="13"/>
  <c r="CK75" i="13"/>
  <c r="CB75" i="13"/>
  <c r="CF75" i="13" s="1"/>
  <c r="BX75" i="13"/>
  <c r="BT75" i="13"/>
  <c r="BL75" i="13"/>
  <c r="BP75" i="13" s="1"/>
  <c r="BD75" i="13"/>
  <c r="BH75" i="13" s="1"/>
  <c r="AX75" i="13"/>
  <c r="AP75" i="13"/>
  <c r="AH75" i="13"/>
  <c r="Z75" i="13"/>
  <c r="P75" i="13"/>
  <c r="CM74" i="13"/>
  <c r="CK74" i="13"/>
  <c r="CF74" i="13"/>
  <c r="CB74" i="13"/>
  <c r="BT74" i="13"/>
  <c r="BX74" i="13" s="1"/>
  <c r="BL74" i="13"/>
  <c r="BP74" i="13" s="1"/>
  <c r="BD74" i="13"/>
  <c r="BH74" i="13" s="1"/>
  <c r="AZ74" i="13"/>
  <c r="AV74" i="13"/>
  <c r="AN74" i="13"/>
  <c r="AR74" i="13" s="1"/>
  <c r="AF74" i="13"/>
  <c r="AJ74" i="13" s="1"/>
  <c r="CM73" i="13"/>
  <c r="CL73" i="13"/>
  <c r="CK73" i="13"/>
  <c r="CB73" i="13"/>
  <c r="CF73" i="13" s="1"/>
  <c r="BT73" i="13"/>
  <c r="BX73" i="13" s="1"/>
  <c r="BL73" i="13"/>
  <c r="BP73" i="13" s="1"/>
  <c r="BD73" i="13"/>
  <c r="BH73" i="13" s="1"/>
  <c r="AZ73" i="13"/>
  <c r="AV73" i="13"/>
  <c r="AN73" i="13"/>
  <c r="AR73" i="13" s="1"/>
  <c r="AF73" i="13"/>
  <c r="AJ73" i="13" s="1"/>
  <c r="CM72" i="13"/>
  <c r="CL72" i="13"/>
  <c r="CK72" i="13"/>
  <c r="CB72" i="13"/>
  <c r="CF72" i="13" s="1"/>
  <c r="BT72" i="13"/>
  <c r="BX72" i="13" s="1"/>
  <c r="BL72" i="13"/>
  <c r="BP72" i="13" s="1"/>
  <c r="BH72" i="13"/>
  <c r="BD72" i="13"/>
  <c r="AV72" i="13"/>
  <c r="AZ72" i="13" s="1"/>
  <c r="AN72" i="13"/>
  <c r="AR72" i="13" s="1"/>
  <c r="AF72" i="13"/>
  <c r="AJ72" i="13" s="1"/>
  <c r="CM71" i="13"/>
  <c r="CL71" i="13"/>
  <c r="CK71" i="13"/>
  <c r="CB71" i="13"/>
  <c r="CF71" i="13" s="1"/>
  <c r="BT71" i="13"/>
  <c r="BX71" i="13" s="1"/>
  <c r="BP71" i="13"/>
  <c r="BL71" i="13"/>
  <c r="BD71" i="13"/>
  <c r="BH71" i="13" s="1"/>
  <c r="AV71" i="13"/>
  <c r="AZ71" i="13" s="1"/>
  <c r="AN71" i="13"/>
  <c r="AR71" i="13" s="1"/>
  <c r="AF71" i="13"/>
  <c r="AJ71" i="13" s="1"/>
  <c r="CM70" i="13"/>
  <c r="CL70" i="13"/>
  <c r="CK70" i="13"/>
  <c r="CB70" i="13"/>
  <c r="CF70" i="13" s="1"/>
  <c r="BT70" i="13"/>
  <c r="BX70" i="13" s="1"/>
  <c r="BL70" i="13"/>
  <c r="BP70" i="13" s="1"/>
  <c r="BH70" i="13"/>
  <c r="BD70" i="13"/>
  <c r="AV70" i="13"/>
  <c r="AZ70" i="13" s="1"/>
  <c r="AN70" i="13"/>
  <c r="AR70" i="13" s="1"/>
  <c r="AF70" i="13"/>
  <c r="AJ70" i="13" s="1"/>
  <c r="CO69" i="13"/>
  <c r="CM68" i="13"/>
  <c r="CL68" i="13"/>
  <c r="CK68" i="13"/>
  <c r="CI68" i="13"/>
  <c r="CB68" i="13"/>
  <c r="CF68" i="13" s="1"/>
  <c r="BX68" i="13"/>
  <c r="BT68" i="13"/>
  <c r="BL68" i="13"/>
  <c r="BP68" i="13" s="1"/>
  <c r="BD68" i="13"/>
  <c r="BH68" i="13" s="1"/>
  <c r="AV68" i="13"/>
  <c r="AZ68" i="13" s="1"/>
  <c r="AN68" i="13"/>
  <c r="AR68" i="13" s="1"/>
  <c r="AF68" i="13"/>
  <c r="AJ68" i="13" s="1"/>
  <c r="X68" i="13"/>
  <c r="AB68" i="13" s="1"/>
  <c r="P68" i="13"/>
  <c r="CM67" i="13"/>
  <c r="CL67" i="13"/>
  <c r="CK67" i="13"/>
  <c r="CI67" i="13"/>
  <c r="CF67" i="13"/>
  <c r="CB67" i="13"/>
  <c r="BX67" i="13"/>
  <c r="BT67" i="13"/>
  <c r="BP67" i="13"/>
  <c r="BL67" i="13"/>
  <c r="BH67" i="13"/>
  <c r="BD67" i="13"/>
  <c r="AZ67" i="13"/>
  <c r="AV67" i="13"/>
  <c r="AR67" i="13"/>
  <c r="AN67" i="13"/>
  <c r="AJ67" i="13"/>
  <c r="AF67" i="13"/>
  <c r="AB67" i="13"/>
  <c r="X67" i="13"/>
  <c r="T67" i="13"/>
  <c r="P67" i="13"/>
  <c r="CM66" i="13"/>
  <c r="CL66" i="13"/>
  <c r="BX66" i="13"/>
  <c r="BT66" i="13"/>
  <c r="BD66" i="13"/>
  <c r="BH66" i="13" s="1"/>
  <c r="CM65" i="13"/>
  <c r="CL65" i="13"/>
  <c r="CK65" i="13"/>
  <c r="CB65" i="13"/>
  <c r="CF65" i="13" s="1"/>
  <c r="BT65" i="13"/>
  <c r="BX65" i="13" s="1"/>
  <c r="BL65" i="13"/>
  <c r="BP65" i="13" s="1"/>
  <c r="BD65" i="13"/>
  <c r="BH65" i="13" s="1"/>
  <c r="AV65" i="13"/>
  <c r="AZ65" i="13" s="1"/>
  <c r="AN65" i="13"/>
  <c r="AR65" i="13" s="1"/>
  <c r="AF65" i="13"/>
  <c r="AJ65" i="13" s="1"/>
  <c r="X65" i="13"/>
  <c r="AB65" i="13" s="1"/>
  <c r="CM64" i="13"/>
  <c r="CK64" i="13"/>
  <c r="CB64" i="13"/>
  <c r="CF64" i="13" s="1"/>
  <c r="BV64" i="13"/>
  <c r="BT64" i="13"/>
  <c r="BL64" i="13"/>
  <c r="BF64" i="13"/>
  <c r="BD64" i="13"/>
  <c r="AX64" i="13"/>
  <c r="AV64" i="13"/>
  <c r="AP64" i="13"/>
  <c r="AN64" i="13"/>
  <c r="AH64" i="13"/>
  <c r="AF64" i="13"/>
  <c r="Z64" i="13"/>
  <c r="X64" i="13"/>
  <c r="CO63" i="13"/>
  <c r="CO62" i="13"/>
  <c r="CE61" i="13"/>
  <c r="BW61" i="13"/>
  <c r="BV61" i="13"/>
  <c r="BO61" i="13"/>
  <c r="BN61" i="13"/>
  <c r="BG61" i="13"/>
  <c r="BF61" i="13"/>
  <c r="AY61" i="13"/>
  <c r="AQ61" i="13"/>
  <c r="AP61" i="13"/>
  <c r="AI61" i="13"/>
  <c r="AA61" i="13"/>
  <c r="S61" i="13"/>
  <c r="CM60" i="13"/>
  <c r="CL60" i="13"/>
  <c r="CK60" i="13"/>
  <c r="CI60" i="13"/>
  <c r="CB60" i="13"/>
  <c r="CF60" i="13" s="1"/>
  <c r="BT60" i="13"/>
  <c r="BX60" i="13" s="1"/>
  <c r="BL60" i="13"/>
  <c r="BP60" i="13" s="1"/>
  <c r="BH60" i="13"/>
  <c r="BD60" i="13"/>
  <c r="AV60" i="13"/>
  <c r="AZ60" i="13" s="1"/>
  <c r="AN60" i="13"/>
  <c r="AR60" i="13" s="1"/>
  <c r="AF60" i="13"/>
  <c r="AJ60" i="13" s="1"/>
  <c r="X60" i="13"/>
  <c r="AB60" i="13" s="1"/>
  <c r="P60" i="13"/>
  <c r="T60" i="13" s="1"/>
  <c r="CM59" i="13"/>
  <c r="CL59" i="13"/>
  <c r="CK59" i="13"/>
  <c r="CI59" i="13"/>
  <c r="CB59" i="13"/>
  <c r="CF59" i="13" s="1"/>
  <c r="BT59" i="13"/>
  <c r="BX59" i="13" s="1"/>
  <c r="BL59" i="13"/>
  <c r="BP59" i="13" s="1"/>
  <c r="BD59" i="13"/>
  <c r="BH59" i="13" s="1"/>
  <c r="AV59" i="13"/>
  <c r="AZ59" i="13" s="1"/>
  <c r="AN59" i="13"/>
  <c r="AR59" i="13" s="1"/>
  <c r="AF59" i="13"/>
  <c r="AJ59" i="13" s="1"/>
  <c r="X59" i="13"/>
  <c r="AB59" i="13" s="1"/>
  <c r="P59" i="13"/>
  <c r="CM58" i="13"/>
  <c r="CK58" i="13"/>
  <c r="CB58" i="13"/>
  <c r="CF58" i="13" s="1"/>
  <c r="BT58" i="13"/>
  <c r="BX58" i="13" s="1"/>
  <c r="BL58" i="13"/>
  <c r="BP58" i="13" s="1"/>
  <c r="BD58" i="13"/>
  <c r="BH58" i="13" s="1"/>
  <c r="AH58" i="13"/>
  <c r="AH61" i="13" s="1"/>
  <c r="Z58" i="13"/>
  <c r="X58" i="13"/>
  <c r="P58" i="13"/>
  <c r="T58" i="13" s="1"/>
  <c r="CM57" i="13"/>
  <c r="CD57" i="13"/>
  <c r="CL57" i="13" s="1"/>
  <c r="BT57" i="13"/>
  <c r="BX57" i="13" s="1"/>
  <c r="BP57" i="13"/>
  <c r="BL57" i="13"/>
  <c r="BD57" i="13"/>
  <c r="BH57" i="13" s="1"/>
  <c r="AV57" i="13"/>
  <c r="AZ57" i="13" s="1"/>
  <c r="AN57" i="13"/>
  <c r="AR57" i="13" s="1"/>
  <c r="AJ57" i="13"/>
  <c r="AF57" i="13"/>
  <c r="X57" i="13"/>
  <c r="P57" i="13"/>
  <c r="T57" i="13" s="1"/>
  <c r="CM56" i="13"/>
  <c r="CB56" i="13"/>
  <c r="CF56" i="13" s="1"/>
  <c r="BT56" i="13"/>
  <c r="BX56" i="13" s="1"/>
  <c r="BL56" i="13"/>
  <c r="BP56" i="13" s="1"/>
  <c r="BD56" i="13"/>
  <c r="BH56" i="13" s="1"/>
  <c r="AX56" i="13"/>
  <c r="CL56" i="13" s="1"/>
  <c r="AW56" i="13"/>
  <c r="CK56" i="13" s="1"/>
  <c r="AN56" i="13"/>
  <c r="AR56" i="13" s="1"/>
  <c r="AF56" i="13"/>
  <c r="AJ56" i="13" s="1"/>
  <c r="X56" i="13"/>
  <c r="P56" i="13"/>
  <c r="T56" i="13" s="1"/>
  <c r="CM55" i="13"/>
  <c r="CB55" i="13"/>
  <c r="CF55" i="13" s="1"/>
  <c r="BT55" i="13"/>
  <c r="BX55" i="13" s="1"/>
  <c r="BL55" i="13"/>
  <c r="BP55" i="13" s="1"/>
  <c r="BD55" i="13"/>
  <c r="BH55" i="13" s="1"/>
  <c r="AX55" i="13"/>
  <c r="CL55" i="13" s="1"/>
  <c r="AW55" i="13"/>
  <c r="CK55" i="13" s="1"/>
  <c r="AN55" i="13"/>
  <c r="AR55" i="13" s="1"/>
  <c r="AF55" i="13"/>
  <c r="AJ55" i="13" s="1"/>
  <c r="X55" i="13"/>
  <c r="P55" i="13"/>
  <c r="T55" i="13" s="1"/>
  <c r="CM54" i="13"/>
  <c r="CL54" i="13"/>
  <c r="CK54" i="13"/>
  <c r="CB54" i="13"/>
  <c r="CF54" i="13" s="1"/>
  <c r="BT54" i="13"/>
  <c r="BX54" i="13" s="1"/>
  <c r="BL54" i="13"/>
  <c r="BP54" i="13" s="1"/>
  <c r="BH54" i="13"/>
  <c r="BD54" i="13"/>
  <c r="AN54" i="13"/>
  <c r="AR54" i="13" s="1"/>
  <c r="AJ54" i="13"/>
  <c r="AF54" i="13"/>
  <c r="X54" i="13"/>
  <c r="AB54" i="13" s="1"/>
  <c r="T54" i="13"/>
  <c r="P54" i="13"/>
  <c r="CM53" i="13"/>
  <c r="CK53" i="13"/>
  <c r="CB53" i="13"/>
  <c r="CF53" i="13" s="1"/>
  <c r="BT53" i="13"/>
  <c r="BX53" i="13" s="1"/>
  <c r="BL53" i="13"/>
  <c r="BP53" i="13" s="1"/>
  <c r="BD53" i="13"/>
  <c r="BH53" i="13" s="1"/>
  <c r="AX53" i="13"/>
  <c r="AR53" i="13"/>
  <c r="AN53" i="13"/>
  <c r="AF53" i="13"/>
  <c r="AJ53" i="13" s="1"/>
  <c r="X53" i="13"/>
  <c r="AB53" i="13" s="1"/>
  <c r="P53" i="13"/>
  <c r="CM52" i="13"/>
  <c r="CK52" i="13"/>
  <c r="CB52" i="13"/>
  <c r="CF52" i="13" s="1"/>
  <c r="BT52" i="13"/>
  <c r="BX52" i="13" s="1"/>
  <c r="BL52" i="13"/>
  <c r="BP52" i="13" s="1"/>
  <c r="BD52" i="13"/>
  <c r="BH52" i="13" s="1"/>
  <c r="Z52" i="13"/>
  <c r="P52" i="13"/>
  <c r="T52" i="13" s="1"/>
  <c r="CM51" i="13"/>
  <c r="CL51" i="13"/>
  <c r="CK51" i="13"/>
  <c r="CF51" i="13"/>
  <c r="CB51" i="13"/>
  <c r="BT51" i="13"/>
  <c r="BX51" i="13" s="1"/>
  <c r="BP51" i="13"/>
  <c r="BL51" i="13"/>
  <c r="BD51" i="13"/>
  <c r="BH51" i="13" s="1"/>
  <c r="P51" i="13"/>
  <c r="T51" i="13" s="1"/>
  <c r="CO50" i="13"/>
  <c r="CM49" i="13"/>
  <c r="CL49" i="13"/>
  <c r="CK49" i="13"/>
  <c r="CI49" i="13"/>
  <c r="CB49" i="13"/>
  <c r="CF49" i="13" s="1"/>
  <c r="BT49" i="13"/>
  <c r="BX49" i="13" s="1"/>
  <c r="BL49" i="13"/>
  <c r="BP49" i="13" s="1"/>
  <c r="BD49" i="13"/>
  <c r="BH49" i="13" s="1"/>
  <c r="AV49" i="13"/>
  <c r="AZ49" i="13" s="1"/>
  <c r="AN49" i="13"/>
  <c r="AR49" i="13" s="1"/>
  <c r="AF49" i="13"/>
  <c r="AJ49" i="13" s="1"/>
  <c r="X49" i="13"/>
  <c r="AB49" i="13" s="1"/>
  <c r="P49" i="13"/>
  <c r="CM48" i="13"/>
  <c r="CL48" i="13"/>
  <c r="CB48" i="13"/>
  <c r="CF48" i="13" s="1"/>
  <c r="BT48" i="13"/>
  <c r="BX48" i="13" s="1"/>
  <c r="BP48" i="13"/>
  <c r="BL48" i="13"/>
  <c r="BD48" i="13"/>
  <c r="BH48" i="13" s="1"/>
  <c r="AF48" i="13"/>
  <c r="AJ48" i="13" s="1"/>
  <c r="X48" i="13"/>
  <c r="AB48" i="13" s="1"/>
  <c r="T48" i="13"/>
  <c r="P48" i="13"/>
  <c r="CM47" i="13"/>
  <c r="CL47" i="13"/>
  <c r="CB47" i="13"/>
  <c r="CF47" i="13" s="1"/>
  <c r="BT47" i="13"/>
  <c r="BX47" i="13" s="1"/>
  <c r="BL47" i="13"/>
  <c r="BP47" i="13" s="1"/>
  <c r="BD47" i="13"/>
  <c r="BH47" i="13" s="1"/>
  <c r="AV47" i="13"/>
  <c r="AZ47" i="13" s="1"/>
  <c r="AF47" i="13"/>
  <c r="AJ47" i="13" s="1"/>
  <c r="X47" i="13"/>
  <c r="AB47" i="13" s="1"/>
  <c r="P47" i="13"/>
  <c r="CM46" i="13"/>
  <c r="CL46" i="13"/>
  <c r="CO45" i="13"/>
  <c r="CM44" i="13"/>
  <c r="CL44" i="13"/>
  <c r="CK44" i="13"/>
  <c r="CI44" i="13"/>
  <c r="CB44" i="13"/>
  <c r="CF44" i="13" s="1"/>
  <c r="BT44" i="13"/>
  <c r="BX44" i="13" s="1"/>
  <c r="BL44" i="13"/>
  <c r="BP44" i="13" s="1"/>
  <c r="BD44" i="13"/>
  <c r="BH44" i="13" s="1"/>
  <c r="AV44" i="13"/>
  <c r="AZ44" i="13" s="1"/>
  <c r="AN44" i="13"/>
  <c r="AR44" i="13" s="1"/>
  <c r="AF44" i="13"/>
  <c r="AJ44" i="13" s="1"/>
  <c r="X44" i="13"/>
  <c r="AB44" i="13" s="1"/>
  <c r="P44" i="13"/>
  <c r="CM43" i="13"/>
  <c r="CL43" i="13"/>
  <c r="CK43" i="13"/>
  <c r="CI43" i="13"/>
  <c r="CB43" i="13"/>
  <c r="CF43" i="13" s="1"/>
  <c r="BT43" i="13"/>
  <c r="BX43" i="13" s="1"/>
  <c r="BL43" i="13"/>
  <c r="BP43" i="13" s="1"/>
  <c r="BD43" i="13"/>
  <c r="BH43" i="13" s="1"/>
  <c r="AZ43" i="13"/>
  <c r="AV43" i="13"/>
  <c r="AN43" i="13"/>
  <c r="AR43" i="13" s="1"/>
  <c r="AF43" i="13"/>
  <c r="AJ43" i="13" s="1"/>
  <c r="X43" i="13"/>
  <c r="T43" i="13"/>
  <c r="P43" i="13"/>
  <c r="CM42" i="13"/>
  <c r="CL42" i="13"/>
  <c r="CK42" i="13"/>
  <c r="CM41" i="13"/>
  <c r="CL41" i="13"/>
  <c r="CK41" i="13"/>
  <c r="CO40" i="13"/>
  <c r="CM39" i="13"/>
  <c r="CL39" i="13"/>
  <c r="CK39" i="13"/>
  <c r="CI39" i="13"/>
  <c r="CB39" i="13"/>
  <c r="CF39" i="13" s="1"/>
  <c r="BX39" i="13"/>
  <c r="BT39" i="13"/>
  <c r="BL39" i="13"/>
  <c r="BP39" i="13" s="1"/>
  <c r="BH39" i="13"/>
  <c r="BD39" i="13"/>
  <c r="AV39" i="13"/>
  <c r="AZ39" i="13" s="1"/>
  <c r="AR39" i="13"/>
  <c r="AN39" i="13"/>
  <c r="AF39" i="13"/>
  <c r="AJ39" i="13" s="1"/>
  <c r="CM38" i="13"/>
  <c r="CK38" i="13"/>
  <c r="CB38" i="13"/>
  <c r="CF38" i="13" s="1"/>
  <c r="BT38" i="13"/>
  <c r="BX38" i="13" s="1"/>
  <c r="BP38" i="13"/>
  <c r="BL38" i="13"/>
  <c r="BD38" i="13"/>
  <c r="BH38" i="13" s="1"/>
  <c r="AV38" i="13"/>
  <c r="AZ38" i="13" s="1"/>
  <c r="AN38" i="13"/>
  <c r="AR38" i="13" s="1"/>
  <c r="AF38" i="13"/>
  <c r="AJ38" i="13" s="1"/>
  <c r="CM37" i="13"/>
  <c r="CK37" i="13"/>
  <c r="CB37" i="13"/>
  <c r="CF37" i="13" s="1"/>
  <c r="BT37" i="13"/>
  <c r="BX37" i="13" s="1"/>
  <c r="BL37" i="13"/>
  <c r="BP37" i="13" s="1"/>
  <c r="BD37" i="13"/>
  <c r="BH37" i="13" s="1"/>
  <c r="AV37" i="13"/>
  <c r="AZ37" i="13" s="1"/>
  <c r="AN37" i="13"/>
  <c r="AR37" i="13" s="1"/>
  <c r="AF37" i="13"/>
  <c r="AJ37" i="13" s="1"/>
  <c r="CM36" i="13"/>
  <c r="CL36" i="13"/>
  <c r="CB36" i="13"/>
  <c r="CF36" i="13" s="1"/>
  <c r="BT36" i="13"/>
  <c r="BX36" i="13" s="1"/>
  <c r="BL36" i="13"/>
  <c r="BP36" i="13" s="1"/>
  <c r="BD36" i="13"/>
  <c r="BH36" i="13" s="1"/>
  <c r="AV36" i="13"/>
  <c r="AZ36" i="13" s="1"/>
  <c r="AN36" i="13"/>
  <c r="AR36" i="13" s="1"/>
  <c r="AF36" i="13"/>
  <c r="AJ36" i="13" s="1"/>
  <c r="CM35" i="13"/>
  <c r="CL35" i="13"/>
  <c r="CK35" i="13"/>
  <c r="CB35" i="13"/>
  <c r="BT35" i="13"/>
  <c r="BX35" i="13" s="1"/>
  <c r="BL35" i="13"/>
  <c r="BP35" i="13" s="1"/>
  <c r="BD35" i="13"/>
  <c r="BH35" i="13" s="1"/>
  <c r="AV35" i="13"/>
  <c r="AN35" i="13"/>
  <c r="AR35" i="13" s="1"/>
  <c r="AJ35" i="13"/>
  <c r="AF35" i="13"/>
  <c r="CO34" i="13"/>
  <c r="CO33" i="13"/>
  <c r="CE32" i="13"/>
  <c r="BW32" i="13"/>
  <c r="BU32" i="13"/>
  <c r="BO32" i="13"/>
  <c r="BG32" i="13"/>
  <c r="BE32" i="13"/>
  <c r="AY32" i="13"/>
  <c r="AQ32" i="13"/>
  <c r="AI32" i="13"/>
  <c r="AA32" i="13"/>
  <c r="CM31" i="13"/>
  <c r="CL31" i="13"/>
  <c r="CK31" i="13"/>
  <c r="CI31" i="13"/>
  <c r="CB31" i="13"/>
  <c r="CF31" i="13" s="1"/>
  <c r="BT31" i="13"/>
  <c r="BX31" i="13" s="1"/>
  <c r="BL31" i="13"/>
  <c r="BP31" i="13" s="1"/>
  <c r="BD31" i="13"/>
  <c r="BH31" i="13" s="1"/>
  <c r="AV31" i="13"/>
  <c r="AZ31" i="13" s="1"/>
  <c r="AN31" i="13"/>
  <c r="AR31" i="13" s="1"/>
  <c r="AF31" i="13"/>
  <c r="AJ31" i="13" s="1"/>
  <c r="X31" i="13"/>
  <c r="AB31" i="13" s="1"/>
  <c r="P31" i="13"/>
  <c r="CM30" i="13"/>
  <c r="CL30" i="13"/>
  <c r="CK30" i="13"/>
  <c r="BT30" i="13"/>
  <c r="BX30" i="13" s="1"/>
  <c r="BL30" i="13"/>
  <c r="BP30" i="13" s="1"/>
  <c r="BD30" i="13"/>
  <c r="BH30" i="13" s="1"/>
  <c r="AV30" i="13"/>
  <c r="AZ30" i="13" s="1"/>
  <c r="AN30" i="13"/>
  <c r="AR30" i="13" s="1"/>
  <c r="AF30" i="13"/>
  <c r="AJ30" i="13" s="1"/>
  <c r="X30" i="13"/>
  <c r="AB30" i="13" s="1"/>
  <c r="P30" i="13"/>
  <c r="T30" i="13" s="1"/>
  <c r="CM29" i="13"/>
  <c r="CK29" i="13"/>
  <c r="CD29" i="13"/>
  <c r="BV29" i="13"/>
  <c r="BL29" i="13"/>
  <c r="BP29" i="13" s="1"/>
  <c r="BF29" i="13"/>
  <c r="AX29" i="13"/>
  <c r="AP29" i="13"/>
  <c r="AH29" i="13"/>
  <c r="Z29" i="13"/>
  <c r="P29" i="13"/>
  <c r="T29" i="13" s="1"/>
  <c r="CM28" i="13"/>
  <c r="CK28" i="13"/>
  <c r="CD28" i="13"/>
  <c r="BV28" i="13"/>
  <c r="BV32" i="13" s="1"/>
  <c r="BL28" i="13"/>
  <c r="BP28" i="13" s="1"/>
  <c r="BF28" i="13"/>
  <c r="AX28" i="13"/>
  <c r="AP28" i="13"/>
  <c r="AH28" i="13"/>
  <c r="Z28" i="13"/>
  <c r="P28" i="13"/>
  <c r="CM27" i="13"/>
  <c r="CL27" i="13"/>
  <c r="CK27" i="13"/>
  <c r="CB27" i="13"/>
  <c r="CF27" i="13" s="1"/>
  <c r="BT27" i="13"/>
  <c r="BX27" i="13" s="1"/>
  <c r="BL27" i="13"/>
  <c r="BP27" i="13" s="1"/>
  <c r="BD27" i="13"/>
  <c r="BH27" i="13" s="1"/>
  <c r="CO26" i="13"/>
  <c r="CM25" i="13"/>
  <c r="CL25" i="13"/>
  <c r="CK25" i="13"/>
  <c r="CI25" i="13"/>
  <c r="CB25" i="13"/>
  <c r="CF25" i="13" s="1"/>
  <c r="BT25" i="13"/>
  <c r="BX25" i="13" s="1"/>
  <c r="BL25" i="13"/>
  <c r="BP25" i="13" s="1"/>
  <c r="BD25" i="13"/>
  <c r="BH25" i="13" s="1"/>
  <c r="AV25" i="13"/>
  <c r="AZ25" i="13" s="1"/>
  <c r="AR25" i="13"/>
  <c r="AN25" i="13"/>
  <c r="AF25" i="13"/>
  <c r="AJ25" i="13" s="1"/>
  <c r="X25" i="13"/>
  <c r="AB25" i="13" s="1"/>
  <c r="P25" i="13"/>
  <c r="T25" i="13" s="1"/>
  <c r="CM24" i="13"/>
  <c r="CL24" i="13"/>
  <c r="BT24" i="13"/>
  <c r="BX24" i="13" s="1"/>
  <c r="BD24" i="13"/>
  <c r="BH24" i="13" s="1"/>
  <c r="CK23" i="13"/>
  <c r="CB23" i="13"/>
  <c r="CF23" i="13" s="1"/>
  <c r="BT23" i="13"/>
  <c r="BX23" i="13" s="1"/>
  <c r="BN23" i="13"/>
  <c r="BN32" i="13" s="1"/>
  <c r="BL23" i="13"/>
  <c r="BD23" i="13"/>
  <c r="BH23" i="13" s="1"/>
  <c r="AX23" i="13"/>
  <c r="AP23" i="13"/>
  <c r="AH23" i="13"/>
  <c r="Z23" i="13"/>
  <c r="S23" i="13"/>
  <c r="S32" i="13" s="1"/>
  <c r="R23" i="13"/>
  <c r="CO22" i="13"/>
  <c r="CM21" i="13"/>
  <c r="CL21" i="13"/>
  <c r="CK21" i="13"/>
  <c r="CI21" i="13"/>
  <c r="CF21" i="13"/>
  <c r="CB21" i="13"/>
  <c r="BT21" i="13"/>
  <c r="BX21" i="13" s="1"/>
  <c r="BL21" i="13"/>
  <c r="BP21" i="13" s="1"/>
  <c r="BD21" i="13"/>
  <c r="BH21" i="13" s="1"/>
  <c r="AV21" i="13"/>
  <c r="AZ21" i="13" s="1"/>
  <c r="AN21" i="13"/>
  <c r="AR21" i="13" s="1"/>
  <c r="AF21" i="13"/>
  <c r="AJ21" i="13" s="1"/>
  <c r="X21" i="13"/>
  <c r="AB21" i="13" s="1"/>
  <c r="P21" i="13"/>
  <c r="T21" i="13" s="1"/>
  <c r="CM20" i="13"/>
  <c r="CF20" i="13"/>
  <c r="CB20" i="13"/>
  <c r="BX20" i="13"/>
  <c r="BT20" i="13"/>
  <c r="BP20" i="13"/>
  <c r="BL20" i="13"/>
  <c r="BH20" i="13"/>
  <c r="BD20" i="13"/>
  <c r="AZ20" i="13"/>
  <c r="AV20" i="13"/>
  <c r="AR20" i="13"/>
  <c r="AN20" i="13"/>
  <c r="AJ20" i="13"/>
  <c r="AF20" i="13"/>
  <c r="AB20" i="13"/>
  <c r="X20" i="13"/>
  <c r="R20" i="13"/>
  <c r="CL20" i="13" s="1"/>
  <c r="CM19" i="13"/>
  <c r="CL19" i="13"/>
  <c r="CK19" i="13"/>
  <c r="CB19" i="13"/>
  <c r="CF19" i="13" s="1"/>
  <c r="BT19" i="13"/>
  <c r="BX19" i="13" s="1"/>
  <c r="BL19" i="13"/>
  <c r="BP19" i="13" s="1"/>
  <c r="BD19" i="13"/>
  <c r="BH19" i="13" s="1"/>
  <c r="AV19" i="13"/>
  <c r="AZ19" i="13" s="1"/>
  <c r="AN19" i="13"/>
  <c r="AR19" i="13" s="1"/>
  <c r="AF19" i="13"/>
  <c r="AJ19" i="13" s="1"/>
  <c r="X19" i="13"/>
  <c r="AB19" i="13" s="1"/>
  <c r="CM18" i="13"/>
  <c r="CL18" i="13"/>
  <c r="CK18" i="13"/>
  <c r="CB18" i="13"/>
  <c r="CF18" i="13" s="1"/>
  <c r="BX18" i="13"/>
  <c r="BT18" i="13"/>
  <c r="BL18" i="13"/>
  <c r="BP18" i="13" s="1"/>
  <c r="BD18" i="13"/>
  <c r="BH18" i="13" s="1"/>
  <c r="AV18" i="13"/>
  <c r="AZ18" i="13" s="1"/>
  <c r="AN18" i="13"/>
  <c r="AR18" i="13" s="1"/>
  <c r="AF18" i="13"/>
  <c r="AJ18" i="13" s="1"/>
  <c r="X18" i="13"/>
  <c r="AB18" i="13" s="1"/>
  <c r="CM17" i="13"/>
  <c r="CL17" i="13"/>
  <c r="CK17" i="13"/>
  <c r="CB17" i="13"/>
  <c r="CF17" i="13" s="1"/>
  <c r="BT17" i="13"/>
  <c r="BX17" i="13" s="1"/>
  <c r="BL17" i="13"/>
  <c r="BP17" i="13" s="1"/>
  <c r="BD17" i="13"/>
  <c r="BH17" i="13" s="1"/>
  <c r="AV17" i="13"/>
  <c r="AZ17" i="13" s="1"/>
  <c r="AN17" i="13"/>
  <c r="AR17" i="13" s="1"/>
  <c r="AF17" i="13"/>
  <c r="AJ17" i="13" s="1"/>
  <c r="X17" i="13"/>
  <c r="AB17" i="13" s="1"/>
  <c r="CM16" i="13"/>
  <c r="CL16" i="13"/>
  <c r="CK16" i="13"/>
  <c r="CB16" i="13"/>
  <c r="CF16" i="13" s="1"/>
  <c r="BX16" i="13"/>
  <c r="BT16" i="13"/>
  <c r="BL16" i="13"/>
  <c r="BP16" i="13" s="1"/>
  <c r="BD16" i="13"/>
  <c r="BH16" i="13" s="1"/>
  <c r="AV16" i="13"/>
  <c r="AZ16" i="13" s="1"/>
  <c r="AN16" i="13"/>
  <c r="AR16" i="13" s="1"/>
  <c r="AF16" i="13"/>
  <c r="AJ16" i="13" s="1"/>
  <c r="X16" i="13"/>
  <c r="AB16" i="13" s="1"/>
  <c r="CM15" i="13"/>
  <c r="CL15" i="13"/>
  <c r="CK15" i="13"/>
  <c r="CB15" i="13"/>
  <c r="CF15" i="13" s="1"/>
  <c r="BT15" i="13"/>
  <c r="BX15" i="13" s="1"/>
  <c r="BL15" i="13"/>
  <c r="BP15" i="13" s="1"/>
  <c r="BD15" i="13"/>
  <c r="BH15" i="13" s="1"/>
  <c r="AV15" i="13"/>
  <c r="AZ15" i="13" s="1"/>
  <c r="AN15" i="13"/>
  <c r="AR15" i="13" s="1"/>
  <c r="AJ15" i="13"/>
  <c r="AF15" i="13"/>
  <c r="X15" i="13"/>
  <c r="AB15" i="13" s="1"/>
  <c r="CM14" i="13"/>
  <c r="CL14" i="13"/>
  <c r="CK14" i="13"/>
  <c r="CB14" i="13"/>
  <c r="CF14" i="13" s="1"/>
  <c r="BT14" i="13"/>
  <c r="BX14" i="13" s="1"/>
  <c r="BL14" i="13"/>
  <c r="BP14" i="13" s="1"/>
  <c r="BD14" i="13"/>
  <c r="BH14" i="13" s="1"/>
  <c r="AV14" i="13"/>
  <c r="AZ14" i="13" s="1"/>
  <c r="AN14" i="13"/>
  <c r="AR14" i="13" s="1"/>
  <c r="AF14" i="13"/>
  <c r="AJ14" i="13" s="1"/>
  <c r="X14" i="13"/>
  <c r="AB14" i="13" s="1"/>
  <c r="CO13" i="13"/>
  <c r="CO12" i="13"/>
  <c r="CE11" i="13"/>
  <c r="CD11" i="13"/>
  <c r="CC11" i="13"/>
  <c r="BW11" i="13"/>
  <c r="BV11" i="13"/>
  <c r="BU11" i="13"/>
  <c r="BO11" i="13"/>
  <c r="BN11" i="13"/>
  <c r="BM11" i="13"/>
  <c r="BG11" i="13"/>
  <c r="BF11" i="13"/>
  <c r="BE11" i="13"/>
  <c r="AY11" i="13"/>
  <c r="AX11" i="13"/>
  <c r="AW11" i="13"/>
  <c r="AQ11" i="13"/>
  <c r="AP11" i="13"/>
  <c r="AO11" i="13"/>
  <c r="AI11" i="13"/>
  <c r="AH11" i="13"/>
  <c r="AG11" i="13"/>
  <c r="AA11" i="13"/>
  <c r="Z11" i="13"/>
  <c r="Y11" i="13"/>
  <c r="S11" i="13"/>
  <c r="Q11" i="13"/>
  <c r="CM10" i="13"/>
  <c r="CM11" i="13" s="1"/>
  <c r="CK10" i="13"/>
  <c r="CK11" i="13" s="1"/>
  <c r="R10" i="13"/>
  <c r="CE113" i="12"/>
  <c r="CD113" i="12"/>
  <c r="BW113" i="12"/>
  <c r="BU113" i="12"/>
  <c r="BO113" i="12"/>
  <c r="BN113" i="12"/>
  <c r="BG113" i="12"/>
  <c r="BE113" i="12"/>
  <c r="AY113" i="12"/>
  <c r="AQ113" i="12"/>
  <c r="AI113" i="12"/>
  <c r="AA113" i="12"/>
  <c r="S113" i="12"/>
  <c r="R113" i="12"/>
  <c r="CM112" i="12"/>
  <c r="CL112" i="12"/>
  <c r="CK112" i="12"/>
  <c r="CI112" i="12"/>
  <c r="CB112" i="12"/>
  <c r="CF112" i="12" s="1"/>
  <c r="BT112" i="12"/>
  <c r="BX112" i="12" s="1"/>
  <c r="BL112" i="12"/>
  <c r="BP112" i="12" s="1"/>
  <c r="BD112" i="12"/>
  <c r="BH112" i="12" s="1"/>
  <c r="AV112" i="12"/>
  <c r="AZ112" i="12" s="1"/>
  <c r="AN112" i="12"/>
  <c r="AR112" i="12" s="1"/>
  <c r="AF112" i="12"/>
  <c r="AJ112" i="12" s="1"/>
  <c r="X112" i="12"/>
  <c r="AB112" i="12" s="1"/>
  <c r="P112" i="12"/>
  <c r="CM111" i="12"/>
  <c r="CL111" i="12"/>
  <c r="CK111" i="12"/>
  <c r="CI111" i="12"/>
  <c r="CB111" i="12"/>
  <c r="CF111" i="12" s="1"/>
  <c r="BT111" i="12"/>
  <c r="BX111" i="12" s="1"/>
  <c r="BL111" i="12"/>
  <c r="BP111" i="12" s="1"/>
  <c r="BD111" i="12"/>
  <c r="BH111" i="12" s="1"/>
  <c r="AV111" i="12"/>
  <c r="AZ111" i="12" s="1"/>
  <c r="AN111" i="12"/>
  <c r="AR111" i="12" s="1"/>
  <c r="AF111" i="12"/>
  <c r="AJ111" i="12" s="1"/>
  <c r="X111" i="12"/>
  <c r="AB111" i="12" s="1"/>
  <c r="P111" i="12"/>
  <c r="CO110" i="12"/>
  <c r="CM109" i="12"/>
  <c r="CL109" i="12"/>
  <c r="CK109" i="12"/>
  <c r="CI109" i="12"/>
  <c r="CB109" i="12"/>
  <c r="CF109" i="12" s="1"/>
  <c r="BT109" i="12"/>
  <c r="BX109" i="12" s="1"/>
  <c r="BL109" i="12"/>
  <c r="BP109" i="12" s="1"/>
  <c r="BD109" i="12"/>
  <c r="BH109" i="12" s="1"/>
  <c r="AV109" i="12"/>
  <c r="AZ109" i="12" s="1"/>
  <c r="AN109" i="12"/>
  <c r="AR109" i="12" s="1"/>
  <c r="AF109" i="12"/>
  <c r="AJ109" i="12" s="1"/>
  <c r="X109" i="12"/>
  <c r="AB109" i="12" s="1"/>
  <c r="P109" i="12"/>
  <c r="CM108" i="12"/>
  <c r="CL108" i="12"/>
  <c r="CK108" i="12"/>
  <c r="BL108" i="12"/>
  <c r="BP108" i="12" s="1"/>
  <c r="BD108" i="12"/>
  <c r="BH108" i="12" s="1"/>
  <c r="AV108" i="12"/>
  <c r="AZ108" i="12" s="1"/>
  <c r="AN108" i="12"/>
  <c r="AR108" i="12" s="1"/>
  <c r="AF108" i="12"/>
  <c r="AJ108" i="12" s="1"/>
  <c r="AB108" i="12"/>
  <c r="X108" i="12"/>
  <c r="P108" i="12"/>
  <c r="T108" i="12" s="1"/>
  <c r="CM107" i="12"/>
  <c r="CL107" i="12"/>
  <c r="CK107" i="12"/>
  <c r="AV107" i="12"/>
  <c r="AZ107" i="12" s="1"/>
  <c r="AN107" i="12"/>
  <c r="AR107" i="12" s="1"/>
  <c r="AF107" i="12"/>
  <c r="AJ107" i="12" s="1"/>
  <c r="X107" i="12"/>
  <c r="AB107" i="12" s="1"/>
  <c r="P107" i="12"/>
  <c r="CO106" i="12"/>
  <c r="CJ106" i="12"/>
  <c r="CB106" i="12"/>
  <c r="BT106" i="12"/>
  <c r="BL106" i="12"/>
  <c r="BD106" i="12"/>
  <c r="AV106" i="12"/>
  <c r="AN106" i="12"/>
  <c r="AF106" i="12"/>
  <c r="X106" i="12"/>
  <c r="P106" i="12"/>
  <c r="CM105" i="12"/>
  <c r="CL105" i="12"/>
  <c r="CK105" i="12"/>
  <c r="CI105" i="12"/>
  <c r="CB105" i="12"/>
  <c r="CF105" i="12" s="1"/>
  <c r="BT105" i="12"/>
  <c r="BX105" i="12" s="1"/>
  <c r="BL105" i="12"/>
  <c r="BP105" i="12" s="1"/>
  <c r="BD105" i="12"/>
  <c r="BH105" i="12" s="1"/>
  <c r="AV105" i="12"/>
  <c r="AZ105" i="12" s="1"/>
  <c r="AN105" i="12"/>
  <c r="AR105" i="12" s="1"/>
  <c r="AJ105" i="12"/>
  <c r="AF105" i="12"/>
  <c r="X105" i="12"/>
  <c r="AB105" i="12" s="1"/>
  <c r="P105" i="12"/>
  <c r="CM104" i="12"/>
  <c r="CL104" i="12"/>
  <c r="CK104" i="12"/>
  <c r="CI104" i="12"/>
  <c r="CF104" i="12"/>
  <c r="CB104" i="12"/>
  <c r="BT104" i="12"/>
  <c r="BX104" i="12" s="1"/>
  <c r="BL104" i="12"/>
  <c r="BP104" i="12" s="1"/>
  <c r="BD104" i="12"/>
  <c r="BH104" i="12" s="1"/>
  <c r="AV104" i="12"/>
  <c r="AZ104" i="12" s="1"/>
  <c r="AN104" i="12"/>
  <c r="AR104" i="12" s="1"/>
  <c r="AF104" i="12"/>
  <c r="AJ104" i="12" s="1"/>
  <c r="X104" i="12"/>
  <c r="P104" i="12"/>
  <c r="T104" i="12" s="1"/>
  <c r="CM103" i="12"/>
  <c r="CL103" i="12"/>
  <c r="CK103" i="12"/>
  <c r="CB103" i="12"/>
  <c r="CF103" i="12" s="1"/>
  <c r="BT103" i="12"/>
  <c r="BX103" i="12" s="1"/>
  <c r="BL103" i="12"/>
  <c r="BP103" i="12" s="1"/>
  <c r="BD103" i="12"/>
  <c r="BH103" i="12" s="1"/>
  <c r="AJ103" i="12"/>
  <c r="AF103" i="12"/>
  <c r="X103" i="12"/>
  <c r="AB103" i="12" s="1"/>
  <c r="P103" i="12"/>
  <c r="T103" i="12" s="1"/>
  <c r="CM102" i="12"/>
  <c r="CL102" i="12"/>
  <c r="CK102" i="12"/>
  <c r="CB102" i="12"/>
  <c r="CF102" i="12" s="1"/>
  <c r="BT102" i="12"/>
  <c r="BX102" i="12" s="1"/>
  <c r="BL102" i="12"/>
  <c r="BP102" i="12" s="1"/>
  <c r="BD102" i="12"/>
  <c r="BH102" i="12" s="1"/>
  <c r="AN102" i="12"/>
  <c r="AR102" i="12" s="1"/>
  <c r="AF102" i="12"/>
  <c r="AJ102" i="12" s="1"/>
  <c r="AB102" i="12"/>
  <c r="X102" i="12"/>
  <c r="P102" i="12"/>
  <c r="CM101" i="12"/>
  <c r="CL101" i="12"/>
  <c r="CK101" i="12"/>
  <c r="CB101" i="12"/>
  <c r="CF101" i="12" s="1"/>
  <c r="BT101" i="12"/>
  <c r="BX101" i="12" s="1"/>
  <c r="BL101" i="12"/>
  <c r="BP101" i="12" s="1"/>
  <c r="BD101" i="12"/>
  <c r="BH101" i="12" s="1"/>
  <c r="AN101" i="12"/>
  <c r="AF101" i="12"/>
  <c r="AJ101" i="12" s="1"/>
  <c r="X101" i="12"/>
  <c r="AB101" i="12" s="1"/>
  <c r="P101" i="12"/>
  <c r="T101" i="12" s="1"/>
  <c r="CM100" i="12"/>
  <c r="CL100" i="12"/>
  <c r="CK100" i="12"/>
  <c r="CF100" i="12"/>
  <c r="CB100" i="12"/>
  <c r="BX100" i="12"/>
  <c r="BT100" i="12"/>
  <c r="BP100" i="12"/>
  <c r="BL100" i="12"/>
  <c r="BH100" i="12"/>
  <c r="BD100" i="12"/>
  <c r="AR100" i="12"/>
  <c r="AN100" i="12"/>
  <c r="AF100" i="12"/>
  <c r="AJ100" i="12" s="1"/>
  <c r="X100" i="12"/>
  <c r="P100" i="12"/>
  <c r="T100" i="12" s="1"/>
  <c r="CM99" i="12"/>
  <c r="CK99" i="12"/>
  <c r="CB99" i="12"/>
  <c r="CF99" i="12" s="1"/>
  <c r="BT99" i="12"/>
  <c r="BX99" i="12" s="1"/>
  <c r="BL99" i="12"/>
  <c r="BP99" i="12" s="1"/>
  <c r="BD99" i="12"/>
  <c r="BH99" i="12" s="1"/>
  <c r="AX99" i="12"/>
  <c r="AP99" i="12"/>
  <c r="CL99" i="12" s="1"/>
  <c r="AF99" i="12"/>
  <c r="AJ99" i="12" s="1"/>
  <c r="X99" i="12"/>
  <c r="AB99" i="12" s="1"/>
  <c r="P99" i="12"/>
  <c r="CM98" i="12"/>
  <c r="CL98" i="12"/>
  <c r="CK98" i="12"/>
  <c r="CB98" i="12"/>
  <c r="CF98" i="12" s="1"/>
  <c r="BT98" i="12"/>
  <c r="BX98" i="12" s="1"/>
  <c r="BL98" i="12"/>
  <c r="BP98" i="12" s="1"/>
  <c r="BD98" i="12"/>
  <c r="BH98" i="12" s="1"/>
  <c r="AV98" i="12"/>
  <c r="AZ98" i="12" s="1"/>
  <c r="AF98" i="12"/>
  <c r="AJ98" i="12" s="1"/>
  <c r="X98" i="12"/>
  <c r="AB98" i="12" s="1"/>
  <c r="P98" i="12"/>
  <c r="CM97" i="12"/>
  <c r="CL97" i="12"/>
  <c r="CK97" i="12"/>
  <c r="CF97" i="12"/>
  <c r="CB97" i="12"/>
  <c r="BX97" i="12"/>
  <c r="BT97" i="12"/>
  <c r="BP97" i="12"/>
  <c r="BL97" i="12"/>
  <c r="BH97" i="12"/>
  <c r="BD97" i="12"/>
  <c r="AZ97" i="12"/>
  <c r="AV97" i="12"/>
  <c r="AF97" i="12"/>
  <c r="AJ97" i="12" s="1"/>
  <c r="X97" i="12"/>
  <c r="AB97" i="12" s="1"/>
  <c r="P97" i="12"/>
  <c r="CO96" i="12"/>
  <c r="CM95" i="12"/>
  <c r="CL95" i="12"/>
  <c r="CK95" i="12"/>
  <c r="CI95" i="12"/>
  <c r="CB95" i="12"/>
  <c r="CF95" i="12" s="1"/>
  <c r="BT95" i="12"/>
  <c r="BX95" i="12" s="1"/>
  <c r="BL95" i="12"/>
  <c r="BP95" i="12" s="1"/>
  <c r="BD95" i="12"/>
  <c r="BH95" i="12" s="1"/>
  <c r="AV95" i="12"/>
  <c r="AZ95" i="12" s="1"/>
  <c r="AN95" i="12"/>
  <c r="AR95" i="12" s="1"/>
  <c r="AF95" i="12"/>
  <c r="AJ95" i="12" s="1"/>
  <c r="X95" i="12"/>
  <c r="AB95" i="12" s="1"/>
  <c r="P95" i="12"/>
  <c r="CM94" i="12"/>
  <c r="CL94" i="12"/>
  <c r="CK94" i="12"/>
  <c r="CI94" i="12"/>
  <c r="CB94" i="12"/>
  <c r="CF94" i="12" s="1"/>
  <c r="BT94" i="12"/>
  <c r="BX94" i="12" s="1"/>
  <c r="BL94" i="12"/>
  <c r="BP94" i="12" s="1"/>
  <c r="BD94" i="12"/>
  <c r="BH94" i="12" s="1"/>
  <c r="AV94" i="12"/>
  <c r="AZ94" i="12" s="1"/>
  <c r="AN94" i="12"/>
  <c r="AR94" i="12" s="1"/>
  <c r="AF94" i="12"/>
  <c r="AJ94" i="12" s="1"/>
  <c r="X94" i="12"/>
  <c r="AB94" i="12" s="1"/>
  <c r="P94" i="12"/>
  <c r="CM93" i="12"/>
  <c r="CL93" i="12"/>
  <c r="CK93" i="12"/>
  <c r="CB93" i="12"/>
  <c r="CF93" i="12" s="1"/>
  <c r="BT93" i="12"/>
  <c r="BX93" i="12" s="1"/>
  <c r="BL93" i="12"/>
  <c r="BP93" i="12" s="1"/>
  <c r="BD93" i="12"/>
  <c r="BH93" i="12" s="1"/>
  <c r="AV93" i="12"/>
  <c r="AZ93" i="12" s="1"/>
  <c r="T93" i="12"/>
  <c r="P93" i="12"/>
  <c r="CM92" i="12"/>
  <c r="CL92" i="12"/>
  <c r="CK92" i="12"/>
  <c r="CB92" i="12"/>
  <c r="CF92" i="12" s="1"/>
  <c r="BT92" i="12"/>
  <c r="BX92" i="12" s="1"/>
  <c r="BL92" i="12"/>
  <c r="BP92" i="12" s="1"/>
  <c r="BD92" i="12"/>
  <c r="BH92" i="12" s="1"/>
  <c r="AV92" i="12"/>
  <c r="AZ92" i="12" s="1"/>
  <c r="X92" i="12"/>
  <c r="AB92" i="12" s="1"/>
  <c r="P92" i="12"/>
  <c r="CM91" i="12"/>
  <c r="CB91" i="12"/>
  <c r="CF91" i="12" s="1"/>
  <c r="BT91" i="12"/>
  <c r="BX91" i="12" s="1"/>
  <c r="BP91" i="12"/>
  <c r="BL91" i="12"/>
  <c r="BD91" i="12"/>
  <c r="BH91" i="12" s="1"/>
  <c r="AV91" i="12"/>
  <c r="AZ91" i="12" s="1"/>
  <c r="X91" i="12"/>
  <c r="AB91" i="12" s="1"/>
  <c r="P91" i="12"/>
  <c r="T91" i="12" s="1"/>
  <c r="CM90" i="12"/>
  <c r="CL90" i="12"/>
  <c r="CK90" i="12"/>
  <c r="CB90" i="12"/>
  <c r="CF90" i="12" s="1"/>
  <c r="BX90" i="12"/>
  <c r="BT90" i="12"/>
  <c r="BL90" i="12"/>
  <c r="BP90" i="12" s="1"/>
  <c r="BH90" i="12"/>
  <c r="BD90" i="12"/>
  <c r="AV90" i="12"/>
  <c r="AZ90" i="12" s="1"/>
  <c r="AR90" i="12"/>
  <c r="AN90" i="12"/>
  <c r="AF90" i="12"/>
  <c r="AJ90" i="12" s="1"/>
  <c r="P90" i="12"/>
  <c r="T90" i="12" s="1"/>
  <c r="CO89" i="12"/>
  <c r="CM88" i="12"/>
  <c r="CL88" i="12"/>
  <c r="CK88" i="12"/>
  <c r="CI88" i="12"/>
  <c r="CB88" i="12"/>
  <c r="CF88" i="12" s="1"/>
  <c r="BT88" i="12"/>
  <c r="BX88" i="12" s="1"/>
  <c r="BL88" i="12"/>
  <c r="BP88" i="12" s="1"/>
  <c r="BD88" i="12"/>
  <c r="BH88" i="12" s="1"/>
  <c r="AV88" i="12"/>
  <c r="AZ88" i="12" s="1"/>
  <c r="AN88" i="12"/>
  <c r="AR88" i="12" s="1"/>
  <c r="AF88" i="12"/>
  <c r="AJ88" i="12" s="1"/>
  <c r="X88" i="12"/>
  <c r="AB88" i="12" s="1"/>
  <c r="P88" i="12"/>
  <c r="CM87" i="12"/>
  <c r="CL87" i="12"/>
  <c r="CK87" i="12"/>
  <c r="CI87" i="12"/>
  <c r="CB87" i="12"/>
  <c r="CF87" i="12" s="1"/>
  <c r="BT87" i="12"/>
  <c r="BX87" i="12" s="1"/>
  <c r="BL87" i="12"/>
  <c r="BP87" i="12" s="1"/>
  <c r="BD87" i="12"/>
  <c r="BH87" i="12" s="1"/>
  <c r="AV87" i="12"/>
  <c r="AZ87" i="12" s="1"/>
  <c r="AN87" i="12"/>
  <c r="AR87" i="12" s="1"/>
  <c r="AF87" i="12"/>
  <c r="AJ87" i="12" s="1"/>
  <c r="X87" i="12"/>
  <c r="AB87" i="12" s="1"/>
  <c r="P87" i="12"/>
  <c r="CM86" i="12"/>
  <c r="CB86" i="12"/>
  <c r="CF86" i="12" s="1"/>
  <c r="BT86" i="12"/>
  <c r="BX86" i="12" s="1"/>
  <c r="BL86" i="12"/>
  <c r="BP86" i="12" s="1"/>
  <c r="BD86" i="12"/>
  <c r="BH86" i="12" s="1"/>
  <c r="AV86" i="12"/>
  <c r="AZ86" i="12" s="1"/>
  <c r="AN86" i="12"/>
  <c r="AR86" i="12" s="1"/>
  <c r="AF86" i="12"/>
  <c r="AJ86" i="12" s="1"/>
  <c r="Z86" i="12"/>
  <c r="CL86" i="12" s="1"/>
  <c r="Y86" i="12"/>
  <c r="CK86" i="12" s="1"/>
  <c r="P86" i="12"/>
  <c r="T86" i="12" s="1"/>
  <c r="CM85" i="12"/>
  <c r="CL85" i="12"/>
  <c r="CK85" i="12"/>
  <c r="CB85" i="12"/>
  <c r="CF85" i="12" s="1"/>
  <c r="BT85" i="12"/>
  <c r="BX85" i="12" s="1"/>
  <c r="BL85" i="12"/>
  <c r="BP85" i="12" s="1"/>
  <c r="BD85" i="12"/>
  <c r="BH85" i="12" s="1"/>
  <c r="AV85" i="12"/>
  <c r="AZ85" i="12" s="1"/>
  <c r="AN85" i="12"/>
  <c r="AR85" i="12" s="1"/>
  <c r="AF85" i="12"/>
  <c r="AJ85" i="12" s="1"/>
  <c r="P85" i="12"/>
  <c r="CM84" i="12"/>
  <c r="CB84" i="12"/>
  <c r="CF84" i="12" s="1"/>
  <c r="BT84" i="12"/>
  <c r="BX84" i="12" s="1"/>
  <c r="BL84" i="12"/>
  <c r="BP84" i="12" s="1"/>
  <c r="BD84" i="12"/>
  <c r="BH84" i="12" s="1"/>
  <c r="AV84" i="12"/>
  <c r="AZ84" i="12" s="1"/>
  <c r="AN84" i="12"/>
  <c r="AR84" i="12" s="1"/>
  <c r="AF84" i="12"/>
  <c r="AJ84" i="12" s="1"/>
  <c r="Z84" i="12"/>
  <c r="CL84" i="12" s="1"/>
  <c r="Y84" i="12"/>
  <c r="CK84" i="12" s="1"/>
  <c r="P84" i="12"/>
  <c r="T84" i="12" s="1"/>
  <c r="CM83" i="12"/>
  <c r="CB83" i="12"/>
  <c r="CF83" i="12" s="1"/>
  <c r="BT83" i="12"/>
  <c r="BX83" i="12" s="1"/>
  <c r="BL83" i="12"/>
  <c r="BP83" i="12" s="1"/>
  <c r="BD83" i="12"/>
  <c r="BH83" i="12" s="1"/>
  <c r="AV83" i="12"/>
  <c r="AZ83" i="12" s="1"/>
  <c r="AN83" i="12"/>
  <c r="AR83" i="12" s="1"/>
  <c r="AF83" i="12"/>
  <c r="AJ83" i="12" s="1"/>
  <c r="Y83" i="12"/>
  <c r="P83" i="12"/>
  <c r="CM82" i="12"/>
  <c r="CL82" i="12"/>
  <c r="CK82" i="12"/>
  <c r="CB82" i="12"/>
  <c r="CF82" i="12" s="1"/>
  <c r="BT82" i="12"/>
  <c r="BX82" i="12" s="1"/>
  <c r="BL82" i="12"/>
  <c r="BP82" i="12" s="1"/>
  <c r="BD82" i="12"/>
  <c r="BH82" i="12" s="1"/>
  <c r="AV82" i="12"/>
  <c r="AZ82" i="12" s="1"/>
  <c r="AN82" i="12"/>
  <c r="AR82" i="12" s="1"/>
  <c r="AF82" i="12"/>
  <c r="AJ82" i="12" s="1"/>
  <c r="P82" i="12"/>
  <c r="CO81" i="12"/>
  <c r="CM80" i="12"/>
  <c r="CL80" i="12"/>
  <c r="CK80" i="12"/>
  <c r="CI80" i="12"/>
  <c r="CB80" i="12"/>
  <c r="CF80" i="12" s="1"/>
  <c r="BT80" i="12"/>
  <c r="BX80" i="12" s="1"/>
  <c r="BL80" i="12"/>
  <c r="BP80" i="12" s="1"/>
  <c r="BD80" i="12"/>
  <c r="BH80" i="12" s="1"/>
  <c r="AZ80" i="12"/>
  <c r="AV80" i="12"/>
  <c r="AN80" i="12"/>
  <c r="AR80" i="12" s="1"/>
  <c r="AF80" i="12"/>
  <c r="AJ80" i="12" s="1"/>
  <c r="X80" i="12"/>
  <c r="AB80" i="12" s="1"/>
  <c r="P80" i="12"/>
  <c r="T80" i="12" s="1"/>
  <c r="CM79" i="12"/>
  <c r="CL79" i="12"/>
  <c r="CK79" i="12"/>
  <c r="CI79" i="12"/>
  <c r="CB79" i="12"/>
  <c r="CF79" i="12" s="1"/>
  <c r="BT79" i="12"/>
  <c r="BX79" i="12" s="1"/>
  <c r="BL79" i="12"/>
  <c r="BP79" i="12" s="1"/>
  <c r="BD79" i="12"/>
  <c r="BH79" i="12" s="1"/>
  <c r="AV79" i="12"/>
  <c r="AZ79" i="12" s="1"/>
  <c r="AN79" i="12"/>
  <c r="AR79" i="12" s="1"/>
  <c r="AJ79" i="12"/>
  <c r="AF79" i="12"/>
  <c r="X79" i="12"/>
  <c r="AB79" i="12" s="1"/>
  <c r="P79" i="12"/>
  <c r="CM78" i="12"/>
  <c r="CL78" i="12"/>
  <c r="CK78" i="12"/>
  <c r="CB78" i="12"/>
  <c r="CF78" i="12" s="1"/>
  <c r="BT78" i="12"/>
  <c r="BX78" i="12" s="1"/>
  <c r="BL78" i="12"/>
  <c r="BP78" i="12" s="1"/>
  <c r="BD78" i="12"/>
  <c r="BH78" i="12" s="1"/>
  <c r="P78" i="12"/>
  <c r="T78" i="12" s="1"/>
  <c r="CM77" i="12"/>
  <c r="CL77" i="12"/>
  <c r="CK77" i="12"/>
  <c r="CB77" i="12"/>
  <c r="CF77" i="12" s="1"/>
  <c r="BT77" i="12"/>
  <c r="BX77" i="12" s="1"/>
  <c r="BL77" i="12"/>
  <c r="BP77" i="12" s="1"/>
  <c r="BD77" i="12"/>
  <c r="BH77" i="12" s="1"/>
  <c r="P77" i="12"/>
  <c r="T77" i="12" s="1"/>
  <c r="CM76" i="12"/>
  <c r="CB76" i="12"/>
  <c r="CF76" i="12" s="1"/>
  <c r="BT76" i="12"/>
  <c r="BX76" i="12" s="1"/>
  <c r="BL76" i="12"/>
  <c r="BP76" i="12" s="1"/>
  <c r="BD76" i="12"/>
  <c r="BH76" i="12" s="1"/>
  <c r="AX76" i="12"/>
  <c r="CL76" i="12" s="1"/>
  <c r="AW76" i="12"/>
  <c r="CK76" i="12" s="1"/>
  <c r="AN76" i="12"/>
  <c r="AR76" i="12" s="1"/>
  <c r="AF76" i="12"/>
  <c r="AJ76" i="12" s="1"/>
  <c r="X76" i="12"/>
  <c r="AB76" i="12" s="1"/>
  <c r="P76" i="12"/>
  <c r="CM75" i="12"/>
  <c r="CK75" i="12"/>
  <c r="CB75" i="12"/>
  <c r="CF75" i="12" s="1"/>
  <c r="BT75" i="12"/>
  <c r="BX75" i="12" s="1"/>
  <c r="BL75" i="12"/>
  <c r="BP75" i="12" s="1"/>
  <c r="BH75" i="12"/>
  <c r="BD75" i="12"/>
  <c r="AX75" i="12"/>
  <c r="AP75" i="12"/>
  <c r="AH75" i="12"/>
  <c r="Z75" i="12"/>
  <c r="P75" i="12"/>
  <c r="T75" i="12" s="1"/>
  <c r="CM74" i="12"/>
  <c r="CB74" i="12"/>
  <c r="CF74" i="12" s="1"/>
  <c r="BT74" i="12"/>
  <c r="BX74" i="12" s="1"/>
  <c r="BL74" i="12"/>
  <c r="BP74" i="12" s="1"/>
  <c r="BD74" i="12"/>
  <c r="BH74" i="12" s="1"/>
  <c r="AV74" i="12"/>
  <c r="AZ74" i="12" s="1"/>
  <c r="AN74" i="12"/>
  <c r="AR74" i="12" s="1"/>
  <c r="AF74" i="12"/>
  <c r="AJ74" i="12" s="1"/>
  <c r="CM73" i="12"/>
  <c r="CL73" i="12"/>
  <c r="CK73" i="12"/>
  <c r="CB73" i="12"/>
  <c r="CF73" i="12" s="1"/>
  <c r="BT73" i="12"/>
  <c r="BX73" i="12" s="1"/>
  <c r="BL73" i="12"/>
  <c r="BP73" i="12" s="1"/>
  <c r="BD73" i="12"/>
  <c r="BH73" i="12" s="1"/>
  <c r="AV73" i="12"/>
  <c r="AZ73" i="12" s="1"/>
  <c r="AN73" i="12"/>
  <c r="AR73" i="12" s="1"/>
  <c r="AF73" i="12"/>
  <c r="AJ73" i="12" s="1"/>
  <c r="CM72" i="12"/>
  <c r="CL72" i="12"/>
  <c r="CK72" i="12"/>
  <c r="CB72" i="12"/>
  <c r="CF72" i="12" s="1"/>
  <c r="BT72" i="12"/>
  <c r="BX72" i="12" s="1"/>
  <c r="BL72" i="12"/>
  <c r="BP72" i="12" s="1"/>
  <c r="BD72" i="12"/>
  <c r="BH72" i="12" s="1"/>
  <c r="AV72" i="12"/>
  <c r="AZ72" i="12" s="1"/>
  <c r="AN72" i="12"/>
  <c r="AR72" i="12" s="1"/>
  <c r="AF72" i="12"/>
  <c r="AJ72" i="12" s="1"/>
  <c r="CM71" i="12"/>
  <c r="CL71" i="12"/>
  <c r="CK71" i="12"/>
  <c r="CB71" i="12"/>
  <c r="CF71" i="12" s="1"/>
  <c r="BT71" i="12"/>
  <c r="BX71" i="12" s="1"/>
  <c r="BL71" i="12"/>
  <c r="BP71" i="12" s="1"/>
  <c r="BD71" i="12"/>
  <c r="BH71" i="12" s="1"/>
  <c r="AV71" i="12"/>
  <c r="AZ71" i="12" s="1"/>
  <c r="AN71" i="12"/>
  <c r="AR71" i="12" s="1"/>
  <c r="AF71" i="12"/>
  <c r="AJ71" i="12" s="1"/>
  <c r="CM70" i="12"/>
  <c r="CL70" i="12"/>
  <c r="CK70" i="12"/>
  <c r="CB70" i="12"/>
  <c r="CF70" i="12" s="1"/>
  <c r="BT70" i="12"/>
  <c r="BX70" i="12" s="1"/>
  <c r="BL70" i="12"/>
  <c r="BP70" i="12" s="1"/>
  <c r="BD70" i="12"/>
  <c r="BH70" i="12" s="1"/>
  <c r="AV70" i="12"/>
  <c r="AZ70" i="12" s="1"/>
  <c r="AN70" i="12"/>
  <c r="AR70" i="12" s="1"/>
  <c r="AJ70" i="12"/>
  <c r="AF70" i="12"/>
  <c r="CO69" i="12"/>
  <c r="CM68" i="12"/>
  <c r="CL68" i="12"/>
  <c r="CK68" i="12"/>
  <c r="CI68" i="12"/>
  <c r="CB68" i="12"/>
  <c r="CF68" i="12" s="1"/>
  <c r="BX68" i="12"/>
  <c r="BT68" i="12"/>
  <c r="BL68" i="12"/>
  <c r="BP68" i="12" s="1"/>
  <c r="BD68" i="12"/>
  <c r="BH68" i="12" s="1"/>
  <c r="AV68" i="12"/>
  <c r="AZ68" i="12" s="1"/>
  <c r="AR68" i="12"/>
  <c r="AN68" i="12"/>
  <c r="AF68" i="12"/>
  <c r="AJ68" i="12" s="1"/>
  <c r="X68" i="12"/>
  <c r="AB68" i="12" s="1"/>
  <c r="P68" i="12"/>
  <c r="CM67" i="12"/>
  <c r="CL67" i="12"/>
  <c r="CK67" i="12"/>
  <c r="CI67" i="12"/>
  <c r="CB67" i="12"/>
  <c r="CF67" i="12" s="1"/>
  <c r="BT67" i="12"/>
  <c r="BX67" i="12" s="1"/>
  <c r="BL67" i="12"/>
  <c r="BP67" i="12" s="1"/>
  <c r="BD67" i="12"/>
  <c r="BH67" i="12" s="1"/>
  <c r="AV67" i="12"/>
  <c r="AZ67" i="12" s="1"/>
  <c r="AN67" i="12"/>
  <c r="AR67" i="12" s="1"/>
  <c r="AF67" i="12"/>
  <c r="AJ67" i="12" s="1"/>
  <c r="X67" i="12"/>
  <c r="AB67" i="12" s="1"/>
  <c r="T67" i="12"/>
  <c r="P67" i="12"/>
  <c r="CM66" i="12"/>
  <c r="CL66" i="12"/>
  <c r="BX66" i="12"/>
  <c r="BT66" i="12"/>
  <c r="BD66" i="12"/>
  <c r="BH66" i="12" s="1"/>
  <c r="CM65" i="12"/>
  <c r="CL65" i="12"/>
  <c r="CK65" i="12"/>
  <c r="CF65" i="12"/>
  <c r="CB65" i="12"/>
  <c r="BT65" i="12"/>
  <c r="BX65" i="12" s="1"/>
  <c r="BL65" i="12"/>
  <c r="BP65" i="12" s="1"/>
  <c r="BD65" i="12"/>
  <c r="BH65" i="12" s="1"/>
  <c r="AV65" i="12"/>
  <c r="AZ65" i="12" s="1"/>
  <c r="AN65" i="12"/>
  <c r="AR65" i="12" s="1"/>
  <c r="AF65" i="12"/>
  <c r="AJ65" i="12" s="1"/>
  <c r="X65" i="12"/>
  <c r="AB65" i="12" s="1"/>
  <c r="CM64" i="12"/>
  <c r="CK64" i="12"/>
  <c r="CB64" i="12"/>
  <c r="BV64" i="12"/>
  <c r="BT64" i="12"/>
  <c r="BL64" i="12"/>
  <c r="BF64" i="12"/>
  <c r="BF113" i="12" s="1"/>
  <c r="BD64" i="12"/>
  <c r="BH64" i="12" s="1"/>
  <c r="AX64" i="12"/>
  <c r="AV64" i="12"/>
  <c r="AZ64" i="12" s="1"/>
  <c r="AP64" i="12"/>
  <c r="AN64" i="12"/>
  <c r="AH64" i="12"/>
  <c r="AF64" i="12"/>
  <c r="Z64" i="12"/>
  <c r="AB64" i="12" s="1"/>
  <c r="X64" i="12"/>
  <c r="CO63" i="12"/>
  <c r="CO62" i="12"/>
  <c r="CE61" i="12"/>
  <c r="BW61" i="12"/>
  <c r="BV61" i="12"/>
  <c r="BO61" i="12"/>
  <c r="BN61" i="12"/>
  <c r="BG61" i="12"/>
  <c r="BF61" i="12"/>
  <c r="AY61" i="12"/>
  <c r="AQ61" i="12"/>
  <c r="AP61" i="12"/>
  <c r="AI61" i="12"/>
  <c r="AA61" i="12"/>
  <c r="S61" i="12"/>
  <c r="CM60" i="12"/>
  <c r="CL60" i="12"/>
  <c r="CK60" i="12"/>
  <c r="CI60" i="12"/>
  <c r="CB60" i="12"/>
  <c r="CF60" i="12" s="1"/>
  <c r="BT60" i="12"/>
  <c r="BX60" i="12" s="1"/>
  <c r="BL60" i="12"/>
  <c r="BP60" i="12" s="1"/>
  <c r="BD60" i="12"/>
  <c r="BH60" i="12" s="1"/>
  <c r="AV60" i="12"/>
  <c r="AZ60" i="12" s="1"/>
  <c r="AN60" i="12"/>
  <c r="AR60" i="12" s="1"/>
  <c r="AF60" i="12"/>
  <c r="AJ60" i="12" s="1"/>
  <c r="X60" i="12"/>
  <c r="AB60" i="12" s="1"/>
  <c r="P60" i="12"/>
  <c r="CM59" i="12"/>
  <c r="CL59" i="12"/>
  <c r="CK59" i="12"/>
  <c r="CI59" i="12"/>
  <c r="CF59" i="12"/>
  <c r="CB59" i="12"/>
  <c r="BT59" i="12"/>
  <c r="BX59" i="12" s="1"/>
  <c r="BL59" i="12"/>
  <c r="BP59" i="12" s="1"/>
  <c r="BD59" i="12"/>
  <c r="BH59" i="12" s="1"/>
  <c r="AZ59" i="12"/>
  <c r="AV59" i="12"/>
  <c r="AN59" i="12"/>
  <c r="AR59" i="12" s="1"/>
  <c r="AJ59" i="12"/>
  <c r="AF59" i="12"/>
  <c r="X59" i="12"/>
  <c r="AB59" i="12" s="1"/>
  <c r="P59" i="12"/>
  <c r="CJ59" i="12" s="1"/>
  <c r="CM58" i="12"/>
  <c r="CK58" i="12"/>
  <c r="CB58" i="12"/>
  <c r="CF58" i="12" s="1"/>
  <c r="BT58" i="12"/>
  <c r="BX58" i="12" s="1"/>
  <c r="BL58" i="12"/>
  <c r="BP58" i="12" s="1"/>
  <c r="BD58" i="12"/>
  <c r="BH58" i="12" s="1"/>
  <c r="AH58" i="12"/>
  <c r="AH61" i="12" s="1"/>
  <c r="Z58" i="12"/>
  <c r="X58" i="12"/>
  <c r="P58" i="12"/>
  <c r="T58" i="12" s="1"/>
  <c r="CM57" i="12"/>
  <c r="CD57" i="12"/>
  <c r="BT57" i="12"/>
  <c r="BX57" i="12" s="1"/>
  <c r="BL57" i="12"/>
  <c r="BP57" i="12" s="1"/>
  <c r="BD57" i="12"/>
  <c r="BH57" i="12" s="1"/>
  <c r="AV57" i="12"/>
  <c r="AZ57" i="12" s="1"/>
  <c r="AN57" i="12"/>
  <c r="AR57" i="12" s="1"/>
  <c r="AF57" i="12"/>
  <c r="AJ57" i="12" s="1"/>
  <c r="X57" i="12"/>
  <c r="AB57" i="12" s="1"/>
  <c r="P57" i="12"/>
  <c r="T57" i="12" s="1"/>
  <c r="CM56" i="12"/>
  <c r="CB56" i="12"/>
  <c r="CF56" i="12" s="1"/>
  <c r="BT56" i="12"/>
  <c r="BX56" i="12" s="1"/>
  <c r="BL56" i="12"/>
  <c r="BP56" i="12" s="1"/>
  <c r="BD56" i="12"/>
  <c r="BH56" i="12" s="1"/>
  <c r="AX56" i="12"/>
  <c r="CL56" i="12" s="1"/>
  <c r="AW56" i="12"/>
  <c r="CK56" i="12" s="1"/>
  <c r="AN56" i="12"/>
  <c r="AR56" i="12" s="1"/>
  <c r="AF56" i="12"/>
  <c r="AJ56" i="12" s="1"/>
  <c r="X56" i="12"/>
  <c r="AB56" i="12" s="1"/>
  <c r="P56" i="12"/>
  <c r="T56" i="12" s="1"/>
  <c r="CM55" i="12"/>
  <c r="CB55" i="12"/>
  <c r="CF55" i="12" s="1"/>
  <c r="BT55" i="12"/>
  <c r="BX55" i="12" s="1"/>
  <c r="BL55" i="12"/>
  <c r="BP55" i="12" s="1"/>
  <c r="BD55" i="12"/>
  <c r="BH55" i="12" s="1"/>
  <c r="AX55" i="12"/>
  <c r="CL55" i="12" s="1"/>
  <c r="AW55" i="12"/>
  <c r="CK55" i="12" s="1"/>
  <c r="AN55" i="12"/>
  <c r="AR55" i="12" s="1"/>
  <c r="AF55" i="12"/>
  <c r="AJ55" i="12" s="1"/>
  <c r="X55" i="12"/>
  <c r="AB55" i="12" s="1"/>
  <c r="P55" i="12"/>
  <c r="T55" i="12" s="1"/>
  <c r="CM54" i="12"/>
  <c r="CL54" i="12"/>
  <c r="CK54" i="12"/>
  <c r="CB54" i="12"/>
  <c r="CF54" i="12" s="1"/>
  <c r="BT54" i="12"/>
  <c r="BX54" i="12" s="1"/>
  <c r="BL54" i="12"/>
  <c r="BP54" i="12" s="1"/>
  <c r="BD54" i="12"/>
  <c r="BH54" i="12" s="1"/>
  <c r="AN54" i="12"/>
  <c r="AR54" i="12" s="1"/>
  <c r="AF54" i="12"/>
  <c r="AJ54" i="12" s="1"/>
  <c r="X54" i="12"/>
  <c r="AB54" i="12" s="1"/>
  <c r="P54" i="12"/>
  <c r="T54" i="12" s="1"/>
  <c r="CM53" i="12"/>
  <c r="CK53" i="12"/>
  <c r="CB53" i="12"/>
  <c r="CF53" i="12" s="1"/>
  <c r="BT53" i="12"/>
  <c r="BX53" i="12" s="1"/>
  <c r="BL53" i="12"/>
  <c r="BP53" i="12" s="1"/>
  <c r="BD53" i="12"/>
  <c r="BH53" i="12" s="1"/>
  <c r="AX53" i="12"/>
  <c r="AN53" i="12"/>
  <c r="AR53" i="12" s="1"/>
  <c r="AF53" i="12"/>
  <c r="AJ53" i="12" s="1"/>
  <c r="X53" i="12"/>
  <c r="AB53" i="12" s="1"/>
  <c r="P53" i="12"/>
  <c r="CM52" i="12"/>
  <c r="CK52" i="12"/>
  <c r="CB52" i="12"/>
  <c r="CF52" i="12" s="1"/>
  <c r="BT52" i="12"/>
  <c r="BX52" i="12" s="1"/>
  <c r="BL52" i="12"/>
  <c r="BP52" i="12" s="1"/>
  <c r="BD52" i="12"/>
  <c r="BH52" i="12" s="1"/>
  <c r="Z52" i="12"/>
  <c r="CL52" i="12" s="1"/>
  <c r="P52" i="12"/>
  <c r="CM51" i="12"/>
  <c r="CL51" i="12"/>
  <c r="CK51" i="12"/>
  <c r="CB51" i="12"/>
  <c r="CF51" i="12" s="1"/>
  <c r="BT51" i="12"/>
  <c r="BX51" i="12" s="1"/>
  <c r="BL51" i="12"/>
  <c r="BP51" i="12" s="1"/>
  <c r="BH51" i="12"/>
  <c r="BD51" i="12"/>
  <c r="P51" i="12"/>
  <c r="CO50" i="12"/>
  <c r="CM49" i="12"/>
  <c r="CL49" i="12"/>
  <c r="CK49" i="12"/>
  <c r="CI49" i="12"/>
  <c r="CB49" i="12"/>
  <c r="CF49" i="12" s="1"/>
  <c r="BT49" i="12"/>
  <c r="BX49" i="12" s="1"/>
  <c r="BL49" i="12"/>
  <c r="BP49" i="12" s="1"/>
  <c r="BD49" i="12"/>
  <c r="BH49" i="12" s="1"/>
  <c r="AV49" i="12"/>
  <c r="AZ49" i="12" s="1"/>
  <c r="AN49" i="12"/>
  <c r="AR49" i="12" s="1"/>
  <c r="AF49" i="12"/>
  <c r="AJ49" i="12" s="1"/>
  <c r="X49" i="12"/>
  <c r="AB49" i="12" s="1"/>
  <c r="P49" i="12"/>
  <c r="CM48" i="12"/>
  <c r="CL48" i="12"/>
  <c r="CB48" i="12"/>
  <c r="CF48" i="12" s="1"/>
  <c r="BT48" i="12"/>
  <c r="BX48" i="12" s="1"/>
  <c r="BL48" i="12"/>
  <c r="BP48" i="12" s="1"/>
  <c r="BD48" i="12"/>
  <c r="BH48" i="12" s="1"/>
  <c r="AF48" i="12"/>
  <c r="AJ48" i="12" s="1"/>
  <c r="X48" i="12"/>
  <c r="AB48" i="12" s="1"/>
  <c r="P48" i="12"/>
  <c r="CM47" i="12"/>
  <c r="CL47" i="12"/>
  <c r="CF47" i="12"/>
  <c r="CB47" i="12"/>
  <c r="BT47" i="12"/>
  <c r="BX47" i="12" s="1"/>
  <c r="BL47" i="12"/>
  <c r="BP47" i="12" s="1"/>
  <c r="BD47" i="12"/>
  <c r="BH47" i="12" s="1"/>
  <c r="AV47" i="12"/>
  <c r="AZ47" i="12" s="1"/>
  <c r="AF47" i="12"/>
  <c r="AJ47" i="12" s="1"/>
  <c r="X47" i="12"/>
  <c r="AB47" i="12" s="1"/>
  <c r="P47" i="12"/>
  <c r="T47" i="12" s="1"/>
  <c r="CM46" i="12"/>
  <c r="CL46" i="12"/>
  <c r="CC46" i="12"/>
  <c r="BU46" i="12"/>
  <c r="BU61" i="12" s="1"/>
  <c r="BM46" i="12"/>
  <c r="BM61" i="12" s="1"/>
  <c r="BE46" i="12"/>
  <c r="BE61" i="12" s="1"/>
  <c r="AW46" i="12"/>
  <c r="AO46" i="12"/>
  <c r="AG46" i="12"/>
  <c r="AG61" i="12" s="1"/>
  <c r="Y46" i="12"/>
  <c r="Y61" i="12" s="1"/>
  <c r="Q46" i="12"/>
  <c r="CO45" i="12"/>
  <c r="CM44" i="12"/>
  <c r="CL44" i="12"/>
  <c r="CK44" i="12"/>
  <c r="CI44" i="12"/>
  <c r="CB44" i="12"/>
  <c r="CF44" i="12" s="1"/>
  <c r="BT44" i="12"/>
  <c r="BX44" i="12" s="1"/>
  <c r="BL44" i="12"/>
  <c r="BP44" i="12" s="1"/>
  <c r="BD44" i="12"/>
  <c r="BH44" i="12" s="1"/>
  <c r="AV44" i="12"/>
  <c r="AZ44" i="12" s="1"/>
  <c r="AN44" i="12"/>
  <c r="AR44" i="12" s="1"/>
  <c r="AF44" i="12"/>
  <c r="AJ44" i="12" s="1"/>
  <c r="X44" i="12"/>
  <c r="AB44" i="12" s="1"/>
  <c r="P44" i="12"/>
  <c r="CM43" i="12"/>
  <c r="CL43" i="12"/>
  <c r="CK43" i="12"/>
  <c r="CI43" i="12"/>
  <c r="CB43" i="12"/>
  <c r="CF43" i="12" s="1"/>
  <c r="BT43" i="12"/>
  <c r="BX43" i="12" s="1"/>
  <c r="BL43" i="12"/>
  <c r="BP43" i="12" s="1"/>
  <c r="BD43" i="12"/>
  <c r="BH43" i="12" s="1"/>
  <c r="AV43" i="12"/>
  <c r="AZ43" i="12" s="1"/>
  <c r="AN43" i="12"/>
  <c r="AR43" i="12" s="1"/>
  <c r="AF43" i="12"/>
  <c r="AJ43" i="12" s="1"/>
  <c r="X43" i="12"/>
  <c r="AB43" i="12" s="1"/>
  <c r="P43" i="12"/>
  <c r="CM42" i="12"/>
  <c r="CL42" i="12"/>
  <c r="CK42" i="12"/>
  <c r="CM41" i="12"/>
  <c r="CL41" i="12"/>
  <c r="CK41" i="12"/>
  <c r="CO40" i="12"/>
  <c r="CM39" i="12"/>
  <c r="CL39" i="12"/>
  <c r="CK39" i="12"/>
  <c r="CI39" i="12"/>
  <c r="CF39" i="12"/>
  <c r="CB39" i="12"/>
  <c r="BT39" i="12"/>
  <c r="BX39" i="12" s="1"/>
  <c r="BP39" i="12"/>
  <c r="BL39" i="12"/>
  <c r="BD39" i="12"/>
  <c r="BH39" i="12" s="1"/>
  <c r="AZ39" i="12"/>
  <c r="AV39" i="12"/>
  <c r="AN39" i="12"/>
  <c r="AR39" i="12" s="1"/>
  <c r="AJ39" i="12"/>
  <c r="AF39" i="12"/>
  <c r="CM38" i="12"/>
  <c r="CL38" i="12"/>
  <c r="CK38" i="12"/>
  <c r="CB38" i="12"/>
  <c r="CF38" i="12" s="1"/>
  <c r="BT38" i="12"/>
  <c r="BX38" i="12" s="1"/>
  <c r="BL38" i="12"/>
  <c r="BP38" i="12" s="1"/>
  <c r="BD38" i="12"/>
  <c r="BH38" i="12" s="1"/>
  <c r="AV38" i="12"/>
  <c r="AZ38" i="12" s="1"/>
  <c r="AN38" i="12"/>
  <c r="AR38" i="12" s="1"/>
  <c r="AF38" i="12"/>
  <c r="AJ38" i="12" s="1"/>
  <c r="R61" i="12"/>
  <c r="CM37" i="12"/>
  <c r="CK37" i="12"/>
  <c r="CF37" i="12"/>
  <c r="CB37" i="12"/>
  <c r="BX37" i="12"/>
  <c r="BT37" i="12"/>
  <c r="BP37" i="12"/>
  <c r="BL37" i="12"/>
  <c r="BH37" i="12"/>
  <c r="BD37" i="12"/>
  <c r="AZ37" i="12"/>
  <c r="AV37" i="12"/>
  <c r="AR37" i="12"/>
  <c r="AN37" i="12"/>
  <c r="AJ37" i="12"/>
  <c r="AF37" i="12"/>
  <c r="CM36" i="12"/>
  <c r="CL36" i="12"/>
  <c r="CB36" i="12"/>
  <c r="CF36" i="12" s="1"/>
  <c r="BT36" i="12"/>
  <c r="BX36" i="12" s="1"/>
  <c r="BL36" i="12"/>
  <c r="BP36" i="12" s="1"/>
  <c r="BD36" i="12"/>
  <c r="BH36" i="12" s="1"/>
  <c r="AV36" i="12"/>
  <c r="AZ36" i="12" s="1"/>
  <c r="AN36" i="12"/>
  <c r="AR36" i="12" s="1"/>
  <c r="AF36" i="12"/>
  <c r="AJ36" i="12" s="1"/>
  <c r="CM35" i="12"/>
  <c r="CL35" i="12"/>
  <c r="CK35" i="12"/>
  <c r="CB35" i="12"/>
  <c r="CF35" i="12" s="1"/>
  <c r="BT35" i="12"/>
  <c r="BL35" i="12"/>
  <c r="BP35" i="12" s="1"/>
  <c r="BD35" i="12"/>
  <c r="AV35" i="12"/>
  <c r="AZ35" i="12" s="1"/>
  <c r="AN35" i="12"/>
  <c r="AR35" i="12" s="1"/>
  <c r="AF35" i="12"/>
  <c r="AJ35" i="12" s="1"/>
  <c r="CO34" i="12"/>
  <c r="CO33" i="12"/>
  <c r="CE32" i="12"/>
  <c r="BW32" i="12"/>
  <c r="BU32" i="12"/>
  <c r="BO32" i="12"/>
  <c r="BG32" i="12"/>
  <c r="BE32" i="12"/>
  <c r="AY32" i="12"/>
  <c r="AQ32" i="12"/>
  <c r="AP32" i="12"/>
  <c r="AI32" i="12"/>
  <c r="AA32" i="12"/>
  <c r="CM31" i="12"/>
  <c r="CL31" i="12"/>
  <c r="CK31" i="12"/>
  <c r="CI31" i="12"/>
  <c r="CB31" i="12"/>
  <c r="CF31" i="12" s="1"/>
  <c r="BT31" i="12"/>
  <c r="BX31" i="12" s="1"/>
  <c r="BL31" i="12"/>
  <c r="BP31" i="12" s="1"/>
  <c r="BD31" i="12"/>
  <c r="BH31" i="12" s="1"/>
  <c r="AV31" i="12"/>
  <c r="AZ31" i="12" s="1"/>
  <c r="AN31" i="12"/>
  <c r="AR31" i="12" s="1"/>
  <c r="AF31" i="12"/>
  <c r="AJ31" i="12" s="1"/>
  <c r="X31" i="12"/>
  <c r="AB31" i="12" s="1"/>
  <c r="P31" i="12"/>
  <c r="CM30" i="12"/>
  <c r="CL30" i="12"/>
  <c r="CK30" i="12"/>
  <c r="BT30" i="12"/>
  <c r="BX30" i="12" s="1"/>
  <c r="BL30" i="12"/>
  <c r="BP30" i="12" s="1"/>
  <c r="BH30" i="12"/>
  <c r="BD30" i="12"/>
  <c r="AV30" i="12"/>
  <c r="AZ30" i="12" s="1"/>
  <c r="AN30" i="12"/>
  <c r="AR30" i="12" s="1"/>
  <c r="AF30" i="12"/>
  <c r="AJ30" i="12" s="1"/>
  <c r="X30" i="12"/>
  <c r="AB30" i="12" s="1"/>
  <c r="P30" i="12"/>
  <c r="CM29" i="12"/>
  <c r="CK29" i="12"/>
  <c r="CD29" i="12"/>
  <c r="BV29" i="12"/>
  <c r="BL29" i="12"/>
  <c r="BP29" i="12" s="1"/>
  <c r="BF29" i="12"/>
  <c r="AX29" i="12"/>
  <c r="AP29" i="12"/>
  <c r="AH29" i="12"/>
  <c r="Z29" i="12"/>
  <c r="P29" i="12"/>
  <c r="CM28" i="12"/>
  <c r="CK28" i="12"/>
  <c r="CD28" i="12"/>
  <c r="BV28" i="12"/>
  <c r="BV32" i="12" s="1"/>
  <c r="BL28" i="12"/>
  <c r="BP28" i="12" s="1"/>
  <c r="BF28" i="12"/>
  <c r="BF32" i="12" s="1"/>
  <c r="AX28" i="12"/>
  <c r="AP28" i="12"/>
  <c r="AH28" i="12"/>
  <c r="Z28" i="12"/>
  <c r="T28" i="12"/>
  <c r="P28" i="12"/>
  <c r="CM27" i="12"/>
  <c r="CL27" i="12"/>
  <c r="CK27" i="12"/>
  <c r="CB27" i="12"/>
  <c r="CF27" i="12" s="1"/>
  <c r="BT27" i="12"/>
  <c r="BX27" i="12" s="1"/>
  <c r="BL27" i="12"/>
  <c r="BP27" i="12" s="1"/>
  <c r="BD27" i="12"/>
  <c r="BH27" i="12" s="1"/>
  <c r="CO26" i="12"/>
  <c r="CM25" i="12"/>
  <c r="CL25" i="12"/>
  <c r="CK25" i="12"/>
  <c r="CI25" i="12"/>
  <c r="CB25" i="12"/>
  <c r="CF25" i="12" s="1"/>
  <c r="BT25" i="12"/>
  <c r="BX25" i="12" s="1"/>
  <c r="BL25" i="12"/>
  <c r="BP25" i="12" s="1"/>
  <c r="BD25" i="12"/>
  <c r="BH25" i="12" s="1"/>
  <c r="AV25" i="12"/>
  <c r="AZ25" i="12" s="1"/>
  <c r="AN25" i="12"/>
  <c r="AR25" i="12" s="1"/>
  <c r="AF25" i="12"/>
  <c r="AJ25" i="12" s="1"/>
  <c r="X25" i="12"/>
  <c r="AB25" i="12" s="1"/>
  <c r="P25" i="12"/>
  <c r="CM24" i="12"/>
  <c r="BT24" i="12"/>
  <c r="BX24" i="12" s="1"/>
  <c r="BD24" i="12"/>
  <c r="BH24" i="12" s="1"/>
  <c r="CK23" i="12"/>
  <c r="CB23" i="12"/>
  <c r="CF23" i="12" s="1"/>
  <c r="BT23" i="12"/>
  <c r="BX23" i="12" s="1"/>
  <c r="BN23" i="12"/>
  <c r="BN32" i="12" s="1"/>
  <c r="BL23" i="12"/>
  <c r="BD23" i="12"/>
  <c r="BH23" i="12" s="1"/>
  <c r="AX23" i="12"/>
  <c r="AP23" i="12"/>
  <c r="AH23" i="12"/>
  <c r="Z23" i="12"/>
  <c r="S23" i="12"/>
  <c r="CM23" i="12" s="1"/>
  <c r="R23" i="12"/>
  <c r="CO22" i="12"/>
  <c r="CM21" i="12"/>
  <c r="CL21" i="12"/>
  <c r="CK21" i="12"/>
  <c r="CI21" i="12"/>
  <c r="CB21" i="12"/>
  <c r="CF21" i="12" s="1"/>
  <c r="BT21" i="12"/>
  <c r="BX21" i="12" s="1"/>
  <c r="BL21" i="12"/>
  <c r="BP21" i="12" s="1"/>
  <c r="BD21" i="12"/>
  <c r="BH21" i="12" s="1"/>
  <c r="AV21" i="12"/>
  <c r="AZ21" i="12" s="1"/>
  <c r="AN21" i="12"/>
  <c r="AR21" i="12" s="1"/>
  <c r="AJ21" i="12"/>
  <c r="AF21" i="12"/>
  <c r="X21" i="12"/>
  <c r="AB21" i="12" s="1"/>
  <c r="P21" i="12"/>
  <c r="CM20" i="12"/>
  <c r="CB20" i="12"/>
  <c r="CF20" i="12" s="1"/>
  <c r="BT20" i="12"/>
  <c r="BX20" i="12" s="1"/>
  <c r="BL20" i="12"/>
  <c r="BP20" i="12" s="1"/>
  <c r="BD20" i="12"/>
  <c r="BH20" i="12" s="1"/>
  <c r="AV20" i="12"/>
  <c r="AZ20" i="12" s="1"/>
  <c r="AN20" i="12"/>
  <c r="AR20" i="12" s="1"/>
  <c r="AF20" i="12"/>
  <c r="AJ20" i="12" s="1"/>
  <c r="X20" i="12"/>
  <c r="AB20" i="12" s="1"/>
  <c r="R20" i="12"/>
  <c r="CM19" i="12"/>
  <c r="CL19" i="12"/>
  <c r="CK19" i="12"/>
  <c r="CB19" i="12"/>
  <c r="CF19" i="12" s="1"/>
  <c r="BT19" i="12"/>
  <c r="BX19" i="12" s="1"/>
  <c r="BL19" i="12"/>
  <c r="BP19" i="12" s="1"/>
  <c r="BD19" i="12"/>
  <c r="BH19" i="12" s="1"/>
  <c r="AV19" i="12"/>
  <c r="AZ19" i="12" s="1"/>
  <c r="AR19" i="12"/>
  <c r="AN19" i="12"/>
  <c r="AF19" i="12"/>
  <c r="AJ19" i="12" s="1"/>
  <c r="X19" i="12"/>
  <c r="AB19" i="12" s="1"/>
  <c r="CM18" i="12"/>
  <c r="CL18" i="12"/>
  <c r="CK18" i="12"/>
  <c r="CB18" i="12"/>
  <c r="CF18" i="12" s="1"/>
  <c r="BT18" i="12"/>
  <c r="BX18" i="12" s="1"/>
  <c r="BL18" i="12"/>
  <c r="BP18" i="12" s="1"/>
  <c r="BD18" i="12"/>
  <c r="BH18" i="12" s="1"/>
  <c r="AV18" i="12"/>
  <c r="AZ18" i="12" s="1"/>
  <c r="AN18" i="12"/>
  <c r="AR18" i="12" s="1"/>
  <c r="AJ18" i="12"/>
  <c r="AF18" i="12"/>
  <c r="X18" i="12"/>
  <c r="AB18" i="12" s="1"/>
  <c r="CM17" i="12"/>
  <c r="CL17" i="12"/>
  <c r="CK17" i="12"/>
  <c r="CB17" i="12"/>
  <c r="CF17" i="12" s="1"/>
  <c r="BT17" i="12"/>
  <c r="BX17" i="12" s="1"/>
  <c r="BL17" i="12"/>
  <c r="BP17" i="12" s="1"/>
  <c r="BD17" i="12"/>
  <c r="BH17" i="12" s="1"/>
  <c r="AV17" i="12"/>
  <c r="AZ17" i="12" s="1"/>
  <c r="AR17" i="12"/>
  <c r="AN17" i="12"/>
  <c r="AF17" i="12"/>
  <c r="AJ17" i="12" s="1"/>
  <c r="X17" i="12"/>
  <c r="AB17" i="12" s="1"/>
  <c r="CM16" i="12"/>
  <c r="CL16" i="12"/>
  <c r="CK16" i="12"/>
  <c r="CB16" i="12"/>
  <c r="CF16" i="12" s="1"/>
  <c r="BT16" i="12"/>
  <c r="BX16" i="12" s="1"/>
  <c r="BL16" i="12"/>
  <c r="BP16" i="12" s="1"/>
  <c r="BD16" i="12"/>
  <c r="BH16" i="12" s="1"/>
  <c r="AZ16" i="12"/>
  <c r="AV16" i="12"/>
  <c r="AN16" i="12"/>
  <c r="AR16" i="12" s="1"/>
  <c r="AF16" i="12"/>
  <c r="AJ16" i="12" s="1"/>
  <c r="X16" i="12"/>
  <c r="AB16" i="12" s="1"/>
  <c r="CM15" i="12"/>
  <c r="CL15" i="12"/>
  <c r="CK15" i="12"/>
  <c r="CB15" i="12"/>
  <c r="CF15" i="12" s="1"/>
  <c r="BT15" i="12"/>
  <c r="BX15" i="12" s="1"/>
  <c r="BL15" i="12"/>
  <c r="BP15" i="12" s="1"/>
  <c r="BD15" i="12"/>
  <c r="BH15" i="12" s="1"/>
  <c r="AV15" i="12"/>
  <c r="AZ15" i="12" s="1"/>
  <c r="AN15" i="12"/>
  <c r="AR15" i="12" s="1"/>
  <c r="AF15" i="12"/>
  <c r="AJ15" i="12" s="1"/>
  <c r="AB15" i="12"/>
  <c r="X15" i="12"/>
  <c r="CM14" i="12"/>
  <c r="CL14" i="12"/>
  <c r="CK14" i="12"/>
  <c r="CB14" i="12"/>
  <c r="CF14" i="12" s="1"/>
  <c r="BT14" i="12"/>
  <c r="BL14" i="12"/>
  <c r="BP14" i="12" s="1"/>
  <c r="BD14" i="12"/>
  <c r="AZ14" i="12"/>
  <c r="AV14" i="12"/>
  <c r="AN14" i="12"/>
  <c r="AF14" i="12"/>
  <c r="AJ14" i="12" s="1"/>
  <c r="X14" i="12"/>
  <c r="CO13" i="12"/>
  <c r="CO12" i="12"/>
  <c r="CE11" i="12"/>
  <c r="CD11" i="12"/>
  <c r="CC11" i="12"/>
  <c r="BW11" i="12"/>
  <c r="BV11" i="12"/>
  <c r="BU11" i="12"/>
  <c r="BO11" i="12"/>
  <c r="BN11" i="12"/>
  <c r="BM11" i="12"/>
  <c r="BG11" i="12"/>
  <c r="BF11" i="12"/>
  <c r="BE11" i="12"/>
  <c r="AY11" i="12"/>
  <c r="AX11" i="12"/>
  <c r="AW11" i="12"/>
  <c r="AQ11" i="12"/>
  <c r="AP11" i="12"/>
  <c r="AO11" i="12"/>
  <c r="AI11" i="12"/>
  <c r="AH11" i="12"/>
  <c r="AG11" i="12"/>
  <c r="AA11" i="12"/>
  <c r="Z11" i="12"/>
  <c r="Y11" i="12"/>
  <c r="S11" i="12"/>
  <c r="Q11" i="12"/>
  <c r="CM10" i="12"/>
  <c r="CM11" i="12" s="1"/>
  <c r="CK10" i="12"/>
  <c r="CK11" i="12" s="1"/>
  <c r="R10" i="12"/>
  <c r="R11" i="12" s="1"/>
  <c r="CE113" i="11"/>
  <c r="CD113" i="11"/>
  <c r="BW113" i="11"/>
  <c r="BU113" i="11"/>
  <c r="BO113" i="11"/>
  <c r="BG113" i="11"/>
  <c r="BE113" i="11"/>
  <c r="AY113" i="11"/>
  <c r="AQ113" i="11"/>
  <c r="AI113" i="11"/>
  <c r="AA113" i="11"/>
  <c r="S113" i="11"/>
  <c r="R113" i="11"/>
  <c r="CM112" i="11"/>
  <c r="CL112" i="11"/>
  <c r="CK112" i="11"/>
  <c r="CI112" i="11"/>
  <c r="CB112" i="11"/>
  <c r="CF112" i="11" s="1"/>
  <c r="BT112" i="11"/>
  <c r="BX112" i="11" s="1"/>
  <c r="BL112" i="11"/>
  <c r="BP112" i="11" s="1"/>
  <c r="BD112" i="11"/>
  <c r="BH112" i="11" s="1"/>
  <c r="AV112" i="11"/>
  <c r="AZ112" i="11" s="1"/>
  <c r="AN112" i="11"/>
  <c r="AR112" i="11" s="1"/>
  <c r="AF112" i="11"/>
  <c r="AJ112" i="11" s="1"/>
  <c r="X112" i="11"/>
  <c r="AB112" i="11" s="1"/>
  <c r="P112" i="11"/>
  <c r="CM111" i="11"/>
  <c r="CL111" i="11"/>
  <c r="CK111" i="11"/>
  <c r="CI111" i="11"/>
  <c r="CB111" i="11"/>
  <c r="CF111" i="11" s="1"/>
  <c r="BT111" i="11"/>
  <c r="BX111" i="11" s="1"/>
  <c r="BL111" i="11"/>
  <c r="BP111" i="11" s="1"/>
  <c r="BD111" i="11"/>
  <c r="BH111" i="11" s="1"/>
  <c r="AV111" i="11"/>
  <c r="AZ111" i="11" s="1"/>
  <c r="AN111" i="11"/>
  <c r="AR111" i="11" s="1"/>
  <c r="AJ111" i="11"/>
  <c r="AF111" i="11"/>
  <c r="X111" i="11"/>
  <c r="AB111" i="11" s="1"/>
  <c r="P111" i="11"/>
  <c r="CO110" i="11"/>
  <c r="CM109" i="11"/>
  <c r="CL109" i="11"/>
  <c r="CK109" i="11"/>
  <c r="CI109" i="11"/>
  <c r="CB109" i="11"/>
  <c r="CF109" i="11" s="1"/>
  <c r="BX109" i="11"/>
  <c r="BT109" i="11"/>
  <c r="BL109" i="11"/>
  <c r="BP109" i="11" s="1"/>
  <c r="BD109" i="11"/>
  <c r="BH109" i="11" s="1"/>
  <c r="AV109" i="11"/>
  <c r="AZ109" i="11" s="1"/>
  <c r="AN109" i="11"/>
  <c r="AR109" i="11" s="1"/>
  <c r="AF109" i="11"/>
  <c r="AJ109" i="11" s="1"/>
  <c r="X109" i="11"/>
  <c r="AB109" i="11" s="1"/>
  <c r="P109" i="11"/>
  <c r="T109" i="11" s="1"/>
  <c r="CM108" i="11"/>
  <c r="CL108" i="11"/>
  <c r="CK108" i="11"/>
  <c r="BL108" i="11"/>
  <c r="BP108" i="11" s="1"/>
  <c r="BD108" i="11"/>
  <c r="BH108" i="11" s="1"/>
  <c r="AZ108" i="11"/>
  <c r="AV108" i="11"/>
  <c r="AN108" i="11"/>
  <c r="AR108" i="11" s="1"/>
  <c r="AF108" i="11"/>
  <c r="AJ108" i="11" s="1"/>
  <c r="X108" i="11"/>
  <c r="T108" i="11"/>
  <c r="P108" i="11"/>
  <c r="CM107" i="11"/>
  <c r="CL107" i="11"/>
  <c r="CK107" i="11"/>
  <c r="AV107" i="11"/>
  <c r="AZ107" i="11" s="1"/>
  <c r="AN107" i="11"/>
  <c r="AR107" i="11" s="1"/>
  <c r="AF107" i="11"/>
  <c r="AJ107" i="11" s="1"/>
  <c r="X107" i="11"/>
  <c r="AB107" i="11" s="1"/>
  <c r="P107" i="11"/>
  <c r="CO106" i="11"/>
  <c r="CJ106" i="11"/>
  <c r="CB106" i="11"/>
  <c r="BT106" i="11"/>
  <c r="BL106" i="11"/>
  <c r="BD106" i="11"/>
  <c r="AV106" i="11"/>
  <c r="AN106" i="11"/>
  <c r="AF106" i="11"/>
  <c r="X106" i="11"/>
  <c r="P106" i="11"/>
  <c r="CM105" i="11"/>
  <c r="CL105" i="11"/>
  <c r="CK105" i="11"/>
  <c r="CI105" i="11"/>
  <c r="CB105" i="11"/>
  <c r="CF105" i="11" s="1"/>
  <c r="BT105" i="11"/>
  <c r="BX105" i="11" s="1"/>
  <c r="BL105" i="11"/>
  <c r="BP105" i="11" s="1"/>
  <c r="BD105" i="11"/>
  <c r="BH105" i="11" s="1"/>
  <c r="AV105" i="11"/>
  <c r="AZ105" i="11" s="1"/>
  <c r="AN105" i="11"/>
  <c r="AR105" i="11" s="1"/>
  <c r="AF105" i="11"/>
  <c r="AJ105" i="11" s="1"/>
  <c r="X105" i="11"/>
  <c r="P105" i="11"/>
  <c r="T105" i="11" s="1"/>
  <c r="CM104" i="11"/>
  <c r="CL104" i="11"/>
  <c r="CK104" i="11"/>
  <c r="CI104" i="11"/>
  <c r="CB104" i="11"/>
  <c r="CF104" i="11" s="1"/>
  <c r="BT104" i="11"/>
  <c r="BX104" i="11" s="1"/>
  <c r="BL104" i="11"/>
  <c r="BP104" i="11" s="1"/>
  <c r="BD104" i="11"/>
  <c r="BH104" i="11" s="1"/>
  <c r="AV104" i="11"/>
  <c r="AZ104" i="11" s="1"/>
  <c r="AN104" i="11"/>
  <c r="AR104" i="11" s="1"/>
  <c r="AF104" i="11"/>
  <c r="AJ104" i="11" s="1"/>
  <c r="X104" i="11"/>
  <c r="AB104" i="11" s="1"/>
  <c r="P104" i="11"/>
  <c r="CM103" i="11"/>
  <c r="CL103" i="11"/>
  <c r="CK103" i="11"/>
  <c r="CF103" i="11"/>
  <c r="CB103" i="11"/>
  <c r="BT103" i="11"/>
  <c r="BX103" i="11" s="1"/>
  <c r="BL103" i="11"/>
  <c r="BP103" i="11" s="1"/>
  <c r="BD103" i="11"/>
  <c r="BH103" i="11" s="1"/>
  <c r="AF103" i="11"/>
  <c r="AJ103" i="11" s="1"/>
  <c r="X103" i="11"/>
  <c r="AB103" i="11" s="1"/>
  <c r="P103" i="11"/>
  <c r="CM102" i="11"/>
  <c r="CL102" i="11"/>
  <c r="CK102" i="11"/>
  <c r="CB102" i="11"/>
  <c r="CF102" i="11" s="1"/>
  <c r="BT102" i="11"/>
  <c r="BX102" i="11" s="1"/>
  <c r="BL102" i="11"/>
  <c r="BP102" i="11" s="1"/>
  <c r="BD102" i="11"/>
  <c r="BH102" i="11" s="1"/>
  <c r="AN102" i="11"/>
  <c r="AR102" i="11" s="1"/>
  <c r="AJ102" i="11"/>
  <c r="AF102" i="11"/>
  <c r="X102" i="11"/>
  <c r="AB102" i="11" s="1"/>
  <c r="P102" i="11"/>
  <c r="CM101" i="11"/>
  <c r="CL101" i="11"/>
  <c r="CK101" i="11"/>
  <c r="CF101" i="11"/>
  <c r="CB101" i="11"/>
  <c r="BT101" i="11"/>
  <c r="BX101" i="11" s="1"/>
  <c r="BL101" i="11"/>
  <c r="BP101" i="11" s="1"/>
  <c r="BD101" i="11"/>
  <c r="BH101" i="11" s="1"/>
  <c r="AN101" i="11"/>
  <c r="AR101" i="11" s="1"/>
  <c r="AF101" i="11"/>
  <c r="AJ101" i="11" s="1"/>
  <c r="X101" i="11"/>
  <c r="AB101" i="11" s="1"/>
  <c r="P101" i="11"/>
  <c r="CM100" i="11"/>
  <c r="CL100" i="11"/>
  <c r="CK100" i="11"/>
  <c r="CB100" i="11"/>
  <c r="CF100" i="11" s="1"/>
  <c r="BX100" i="11"/>
  <c r="BT100" i="11"/>
  <c r="BL100" i="11"/>
  <c r="BP100" i="11" s="1"/>
  <c r="BD100" i="11"/>
  <c r="BH100" i="11" s="1"/>
  <c r="AN100" i="11"/>
  <c r="AR100" i="11" s="1"/>
  <c r="AF100" i="11"/>
  <c r="AJ100" i="11" s="1"/>
  <c r="X100" i="11"/>
  <c r="AB100" i="11" s="1"/>
  <c r="T100" i="11"/>
  <c r="P100" i="11"/>
  <c r="CM99" i="11"/>
  <c r="CK99" i="11"/>
  <c r="CB99" i="11"/>
  <c r="CF99" i="11" s="1"/>
  <c r="BT99" i="11"/>
  <c r="BX99" i="11" s="1"/>
  <c r="BL99" i="11"/>
  <c r="BP99" i="11" s="1"/>
  <c r="BD99" i="11"/>
  <c r="BH99" i="11" s="1"/>
  <c r="AX99" i="11"/>
  <c r="AP99" i="11"/>
  <c r="AF99" i="11"/>
  <c r="AJ99" i="11" s="1"/>
  <c r="X99" i="11"/>
  <c r="AB99" i="11" s="1"/>
  <c r="P99" i="11"/>
  <c r="CM98" i="11"/>
  <c r="CL98" i="11"/>
  <c r="CK98" i="11"/>
  <c r="CF98" i="11"/>
  <c r="CB98" i="11"/>
  <c r="BT98" i="11"/>
  <c r="BX98" i="11" s="1"/>
  <c r="BL98" i="11"/>
  <c r="BP98" i="11" s="1"/>
  <c r="BD98" i="11"/>
  <c r="BH98" i="11" s="1"/>
  <c r="AV98" i="11"/>
  <c r="AZ98" i="11" s="1"/>
  <c r="AF98" i="11"/>
  <c r="AJ98" i="11" s="1"/>
  <c r="X98" i="11"/>
  <c r="AB98" i="11" s="1"/>
  <c r="P98" i="11"/>
  <c r="T98" i="11" s="1"/>
  <c r="CM97" i="11"/>
  <c r="CL97" i="11"/>
  <c r="CK97" i="11"/>
  <c r="CB97" i="11"/>
  <c r="CF97" i="11" s="1"/>
  <c r="BT97" i="11"/>
  <c r="BX97" i="11" s="1"/>
  <c r="BL97" i="11"/>
  <c r="BP97" i="11" s="1"/>
  <c r="BD97" i="11"/>
  <c r="BH97" i="11" s="1"/>
  <c r="AV97" i="11"/>
  <c r="AZ97" i="11" s="1"/>
  <c r="AF97" i="11"/>
  <c r="AJ97" i="11" s="1"/>
  <c r="X97" i="11"/>
  <c r="P97" i="11"/>
  <c r="T97" i="11" s="1"/>
  <c r="CO96" i="11"/>
  <c r="CM95" i="11"/>
  <c r="CL95" i="11"/>
  <c r="CK95" i="11"/>
  <c r="CI95" i="11"/>
  <c r="CF95" i="11"/>
  <c r="CB95" i="11"/>
  <c r="BT95" i="11"/>
  <c r="BX95" i="11" s="1"/>
  <c r="BL95" i="11"/>
  <c r="BP95" i="11" s="1"/>
  <c r="BD95" i="11"/>
  <c r="BH95" i="11" s="1"/>
  <c r="AV95" i="11"/>
  <c r="AZ95" i="11" s="1"/>
  <c r="AN95" i="11"/>
  <c r="AR95" i="11" s="1"/>
  <c r="AF95" i="11"/>
  <c r="AJ95" i="11" s="1"/>
  <c r="X95" i="11"/>
  <c r="AB95" i="11" s="1"/>
  <c r="P95" i="11"/>
  <c r="T95" i="11" s="1"/>
  <c r="CM94" i="11"/>
  <c r="CL94" i="11"/>
  <c r="CK94" i="11"/>
  <c r="CI94" i="11"/>
  <c r="CB94" i="11"/>
  <c r="CF94" i="11" s="1"/>
  <c r="BT94" i="11"/>
  <c r="BX94" i="11" s="1"/>
  <c r="BL94" i="11"/>
  <c r="BP94" i="11" s="1"/>
  <c r="BD94" i="11"/>
  <c r="BH94" i="11" s="1"/>
  <c r="AV94" i="11"/>
  <c r="AZ94" i="11" s="1"/>
  <c r="AN94" i="11"/>
  <c r="AR94" i="11" s="1"/>
  <c r="AF94" i="11"/>
  <c r="AJ94" i="11" s="1"/>
  <c r="X94" i="11"/>
  <c r="AB94" i="11" s="1"/>
  <c r="P94" i="11"/>
  <c r="CM93" i="11"/>
  <c r="CL93" i="11"/>
  <c r="CK93" i="11"/>
  <c r="CB93" i="11"/>
  <c r="CF93" i="11" s="1"/>
  <c r="BX93" i="11"/>
  <c r="BT93" i="11"/>
  <c r="BL93" i="11"/>
  <c r="BP93" i="11" s="1"/>
  <c r="BD93" i="11"/>
  <c r="BH93" i="11" s="1"/>
  <c r="AV93" i="11"/>
  <c r="AZ93" i="11" s="1"/>
  <c r="P93" i="11"/>
  <c r="T93" i="11" s="1"/>
  <c r="CM92" i="11"/>
  <c r="CL92" i="11"/>
  <c r="CK92" i="11"/>
  <c r="CB92" i="11"/>
  <c r="CF92" i="11" s="1"/>
  <c r="BT92" i="11"/>
  <c r="BX92" i="11" s="1"/>
  <c r="BL92" i="11"/>
  <c r="BP92" i="11" s="1"/>
  <c r="BD92" i="11"/>
  <c r="BH92" i="11" s="1"/>
  <c r="AV92" i="11"/>
  <c r="AZ92" i="11" s="1"/>
  <c r="X92" i="11"/>
  <c r="AB92" i="11" s="1"/>
  <c r="P92" i="11"/>
  <c r="CM91" i="11"/>
  <c r="CB91" i="11"/>
  <c r="CF91" i="11" s="1"/>
  <c r="BX91" i="11"/>
  <c r="BT91" i="11"/>
  <c r="BL91" i="11"/>
  <c r="BP91" i="11" s="1"/>
  <c r="BH91" i="11"/>
  <c r="BD91" i="11"/>
  <c r="AV91" i="11"/>
  <c r="AZ91" i="11" s="1"/>
  <c r="X91" i="11"/>
  <c r="AB91" i="11" s="1"/>
  <c r="P91" i="11"/>
  <c r="T91" i="11" s="1"/>
  <c r="CM90" i="11"/>
  <c r="CL90" i="11"/>
  <c r="CK90" i="11"/>
  <c r="CB90" i="11"/>
  <c r="CF90" i="11" s="1"/>
  <c r="BT90" i="11"/>
  <c r="BX90" i="11" s="1"/>
  <c r="BL90" i="11"/>
  <c r="BP90" i="11" s="1"/>
  <c r="BD90" i="11"/>
  <c r="BH90" i="11" s="1"/>
  <c r="AV90" i="11"/>
  <c r="AZ90" i="11" s="1"/>
  <c r="AN90" i="11"/>
  <c r="AR90" i="11" s="1"/>
  <c r="AF90" i="11"/>
  <c r="AJ90" i="11" s="1"/>
  <c r="P90" i="11"/>
  <c r="T90" i="11" s="1"/>
  <c r="CO89" i="11"/>
  <c r="CM88" i="11"/>
  <c r="CL88" i="11"/>
  <c r="CK88" i="11"/>
  <c r="CI88" i="11"/>
  <c r="CB88" i="11"/>
  <c r="CF88" i="11" s="1"/>
  <c r="BT88" i="11"/>
  <c r="BX88" i="11" s="1"/>
  <c r="BL88" i="11"/>
  <c r="BP88" i="11" s="1"/>
  <c r="BD88" i="11"/>
  <c r="BH88" i="11" s="1"/>
  <c r="AV88" i="11"/>
  <c r="AZ88" i="11" s="1"/>
  <c r="AN88" i="11"/>
  <c r="AR88" i="11" s="1"/>
  <c r="AF88" i="11"/>
  <c r="AJ88" i="11" s="1"/>
  <c r="X88" i="11"/>
  <c r="AB88" i="11" s="1"/>
  <c r="P88" i="11"/>
  <c r="CM87" i="11"/>
  <c r="CL87" i="11"/>
  <c r="CK87" i="11"/>
  <c r="CI87" i="11"/>
  <c r="CB87" i="11"/>
  <c r="CF87" i="11" s="1"/>
  <c r="BT87" i="11"/>
  <c r="BX87" i="11" s="1"/>
  <c r="BL87" i="11"/>
  <c r="BP87" i="11" s="1"/>
  <c r="BD87" i="11"/>
  <c r="BH87" i="11" s="1"/>
  <c r="AV87" i="11"/>
  <c r="AZ87" i="11" s="1"/>
  <c r="AN87" i="11"/>
  <c r="AR87" i="11" s="1"/>
  <c r="AF87" i="11"/>
  <c r="AJ87" i="11" s="1"/>
  <c r="X87" i="11"/>
  <c r="AB87" i="11" s="1"/>
  <c r="P87" i="11"/>
  <c r="CM86" i="11"/>
  <c r="CK86" i="11"/>
  <c r="CB86" i="11"/>
  <c r="CF86" i="11" s="1"/>
  <c r="BT86" i="11"/>
  <c r="BX86" i="11" s="1"/>
  <c r="BL86" i="11"/>
  <c r="BP86" i="11" s="1"/>
  <c r="BD86" i="11"/>
  <c r="BH86" i="11" s="1"/>
  <c r="AV86" i="11"/>
  <c r="AZ86" i="11" s="1"/>
  <c r="AN86" i="11"/>
  <c r="AR86" i="11" s="1"/>
  <c r="AF86" i="11"/>
  <c r="AJ86" i="11" s="1"/>
  <c r="Y86" i="11"/>
  <c r="P86" i="11"/>
  <c r="T86" i="11" s="1"/>
  <c r="CM85" i="11"/>
  <c r="CL85" i="11"/>
  <c r="CK85" i="11"/>
  <c r="CB85" i="11"/>
  <c r="CF85" i="11" s="1"/>
  <c r="BT85" i="11"/>
  <c r="BX85" i="11" s="1"/>
  <c r="BL85" i="11"/>
  <c r="BP85" i="11" s="1"/>
  <c r="BD85" i="11"/>
  <c r="BH85" i="11" s="1"/>
  <c r="AV85" i="11"/>
  <c r="AZ85" i="11" s="1"/>
  <c r="AN85" i="11"/>
  <c r="AR85" i="11" s="1"/>
  <c r="AF85" i="11"/>
  <c r="AJ85" i="11" s="1"/>
  <c r="P85" i="11"/>
  <c r="T85" i="11" s="1"/>
  <c r="CM84" i="11"/>
  <c r="CB84" i="11"/>
  <c r="CF84" i="11" s="1"/>
  <c r="BT84" i="11"/>
  <c r="BX84" i="11" s="1"/>
  <c r="BL84" i="11"/>
  <c r="BP84" i="11" s="1"/>
  <c r="BD84" i="11"/>
  <c r="BH84" i="11" s="1"/>
  <c r="AV84" i="11"/>
  <c r="AZ84" i="11" s="1"/>
  <c r="AN84" i="11"/>
  <c r="AR84" i="11" s="1"/>
  <c r="AF84" i="11"/>
  <c r="AJ84" i="11" s="1"/>
  <c r="Z84" i="11"/>
  <c r="CL84" i="11" s="1"/>
  <c r="Y84" i="11"/>
  <c r="CK84" i="11" s="1"/>
  <c r="P84" i="11"/>
  <c r="T84" i="11" s="1"/>
  <c r="CM83" i="11"/>
  <c r="CB83" i="11"/>
  <c r="CF83" i="11" s="1"/>
  <c r="BT83" i="11"/>
  <c r="BX83" i="11" s="1"/>
  <c r="BL83" i="11"/>
  <c r="BP83" i="11" s="1"/>
  <c r="BD83" i="11"/>
  <c r="BH83" i="11" s="1"/>
  <c r="AV83" i="11"/>
  <c r="AZ83" i="11" s="1"/>
  <c r="AN83" i="11"/>
  <c r="AR83" i="11" s="1"/>
  <c r="AF83" i="11"/>
  <c r="Y83" i="11"/>
  <c r="Z83" i="11" s="1"/>
  <c r="CL83" i="11" s="1"/>
  <c r="P83" i="11"/>
  <c r="T83" i="11" s="1"/>
  <c r="CM82" i="11"/>
  <c r="CL82" i="11"/>
  <c r="CK82" i="11"/>
  <c r="CB82" i="11"/>
  <c r="CF82" i="11" s="1"/>
  <c r="BT82" i="11"/>
  <c r="BX82" i="11" s="1"/>
  <c r="BL82" i="11"/>
  <c r="BP82" i="11" s="1"/>
  <c r="BD82" i="11"/>
  <c r="BH82" i="11" s="1"/>
  <c r="AV82" i="11"/>
  <c r="AZ82" i="11" s="1"/>
  <c r="AN82" i="11"/>
  <c r="AR82" i="11" s="1"/>
  <c r="AF82" i="11"/>
  <c r="AJ82" i="11" s="1"/>
  <c r="P82" i="11"/>
  <c r="T82" i="11" s="1"/>
  <c r="CO81" i="11"/>
  <c r="CM80" i="11"/>
  <c r="CL80" i="11"/>
  <c r="CK80" i="11"/>
  <c r="CI80" i="11"/>
  <c r="CB80" i="11"/>
  <c r="CF80" i="11" s="1"/>
  <c r="BX80" i="11"/>
  <c r="BT80" i="11"/>
  <c r="BL80" i="11"/>
  <c r="BP80" i="11" s="1"/>
  <c r="BH80" i="11"/>
  <c r="BD80" i="11"/>
  <c r="AV80" i="11"/>
  <c r="AZ80" i="11" s="1"/>
  <c r="AR80" i="11"/>
  <c r="AN80" i="11"/>
  <c r="AF80" i="11"/>
  <c r="AJ80" i="11" s="1"/>
  <c r="AB80" i="11"/>
  <c r="X80" i="11"/>
  <c r="P80" i="11"/>
  <c r="CJ80" i="11" s="1"/>
  <c r="CM79" i="11"/>
  <c r="CL79" i="11"/>
  <c r="CK79" i="11"/>
  <c r="CI79" i="11"/>
  <c r="CB79" i="11"/>
  <c r="CF79" i="11" s="1"/>
  <c r="BT79" i="11"/>
  <c r="BX79" i="11" s="1"/>
  <c r="BL79" i="11"/>
  <c r="BP79" i="11" s="1"/>
  <c r="BD79" i="11"/>
  <c r="BH79" i="11" s="1"/>
  <c r="AV79" i="11"/>
  <c r="AZ79" i="11" s="1"/>
  <c r="AN79" i="11"/>
  <c r="AR79" i="11" s="1"/>
  <c r="AF79" i="11"/>
  <c r="AJ79" i="11" s="1"/>
  <c r="X79" i="11"/>
  <c r="AB79" i="11" s="1"/>
  <c r="P79" i="11"/>
  <c r="CM78" i="11"/>
  <c r="CL78" i="11"/>
  <c r="CK78" i="11"/>
  <c r="CF78" i="11"/>
  <c r="CB78" i="11"/>
  <c r="BT78" i="11"/>
  <c r="BX78" i="11" s="1"/>
  <c r="BP78" i="11"/>
  <c r="BL78" i="11"/>
  <c r="BD78" i="11"/>
  <c r="BH78" i="11" s="1"/>
  <c r="T78" i="11"/>
  <c r="P78" i="11"/>
  <c r="CM77" i="11"/>
  <c r="CL77" i="11"/>
  <c r="CK77" i="11"/>
  <c r="CB77" i="11"/>
  <c r="CF77" i="11" s="1"/>
  <c r="BT77" i="11"/>
  <c r="BX77" i="11" s="1"/>
  <c r="BL77" i="11"/>
  <c r="BP77" i="11" s="1"/>
  <c r="BD77" i="11"/>
  <c r="BH77" i="11" s="1"/>
  <c r="P77" i="11"/>
  <c r="CM76" i="11"/>
  <c r="CB76" i="11"/>
  <c r="CF76" i="11" s="1"/>
  <c r="BT76" i="11"/>
  <c r="BX76" i="11" s="1"/>
  <c r="BL76" i="11"/>
  <c r="BP76" i="11" s="1"/>
  <c r="BD76" i="11"/>
  <c r="BH76" i="11" s="1"/>
  <c r="AX76" i="11"/>
  <c r="CL76" i="11" s="1"/>
  <c r="AW76" i="11"/>
  <c r="CK76" i="11" s="1"/>
  <c r="AN76" i="11"/>
  <c r="AR76" i="11" s="1"/>
  <c r="AF76" i="11"/>
  <c r="AJ76" i="11" s="1"/>
  <c r="X76" i="11"/>
  <c r="AB76" i="11" s="1"/>
  <c r="P76" i="11"/>
  <c r="CM75" i="11"/>
  <c r="CK75" i="11"/>
  <c r="CB75" i="11"/>
  <c r="CF75" i="11" s="1"/>
  <c r="BX75" i="11"/>
  <c r="BT75" i="11"/>
  <c r="BL75" i="11"/>
  <c r="BP75" i="11" s="1"/>
  <c r="BD75" i="11"/>
  <c r="BH75" i="11" s="1"/>
  <c r="AX75" i="11"/>
  <c r="AP75" i="11"/>
  <c r="AH75" i="11"/>
  <c r="Z75" i="11"/>
  <c r="P75" i="11"/>
  <c r="T75" i="11" s="1"/>
  <c r="CM74" i="11"/>
  <c r="CK74" i="11"/>
  <c r="CB74" i="11"/>
  <c r="CF74" i="11" s="1"/>
  <c r="BT74" i="11"/>
  <c r="BX74" i="11" s="1"/>
  <c r="BL74" i="11"/>
  <c r="BP74" i="11" s="1"/>
  <c r="BD74" i="11"/>
  <c r="BH74" i="11" s="1"/>
  <c r="AV74" i="11"/>
  <c r="AZ74" i="11" s="1"/>
  <c r="AN74" i="11"/>
  <c r="AR74" i="11" s="1"/>
  <c r="AF74" i="11"/>
  <c r="AJ74" i="11" s="1"/>
  <c r="CM73" i="11"/>
  <c r="CL73" i="11"/>
  <c r="CK73" i="11"/>
  <c r="CB73" i="11"/>
  <c r="CF73" i="11" s="1"/>
  <c r="BT73" i="11"/>
  <c r="BX73" i="11" s="1"/>
  <c r="BL73" i="11"/>
  <c r="BP73" i="11" s="1"/>
  <c r="BD73" i="11"/>
  <c r="BH73" i="11" s="1"/>
  <c r="AV73" i="11"/>
  <c r="AZ73" i="11" s="1"/>
  <c r="AN73" i="11"/>
  <c r="AR73" i="11" s="1"/>
  <c r="AF73" i="11"/>
  <c r="AJ73" i="11" s="1"/>
  <c r="CM72" i="11"/>
  <c r="CL72" i="11"/>
  <c r="CK72" i="11"/>
  <c r="CB72" i="11"/>
  <c r="CF72" i="11" s="1"/>
  <c r="BT72" i="11"/>
  <c r="BX72" i="11" s="1"/>
  <c r="BL72" i="11"/>
  <c r="BP72" i="11" s="1"/>
  <c r="BD72" i="11"/>
  <c r="BH72" i="11" s="1"/>
  <c r="AV72" i="11"/>
  <c r="AZ72" i="11" s="1"/>
  <c r="AN72" i="11"/>
  <c r="AR72" i="11" s="1"/>
  <c r="AF72" i="11"/>
  <c r="AJ72" i="11" s="1"/>
  <c r="CM71" i="11"/>
  <c r="CL71" i="11"/>
  <c r="CK71" i="11"/>
  <c r="CB71" i="11"/>
  <c r="CF71" i="11" s="1"/>
  <c r="BT71" i="11"/>
  <c r="BX71" i="11" s="1"/>
  <c r="BL71" i="11"/>
  <c r="BP71" i="11" s="1"/>
  <c r="BD71" i="11"/>
  <c r="BH71" i="11" s="1"/>
  <c r="AV71" i="11"/>
  <c r="AZ71" i="11" s="1"/>
  <c r="AN71" i="11"/>
  <c r="AR71" i="11" s="1"/>
  <c r="AF71" i="11"/>
  <c r="AJ71" i="11" s="1"/>
  <c r="CM70" i="11"/>
  <c r="CL70" i="11"/>
  <c r="CK70" i="11"/>
  <c r="CB70" i="11"/>
  <c r="CF70" i="11" s="1"/>
  <c r="BT70" i="11"/>
  <c r="BX70" i="11" s="1"/>
  <c r="BL70" i="11"/>
  <c r="BP70" i="11" s="1"/>
  <c r="BD70" i="11"/>
  <c r="BH70" i="11" s="1"/>
  <c r="AV70" i="11"/>
  <c r="AZ70" i="11" s="1"/>
  <c r="AN70" i="11"/>
  <c r="AR70" i="11" s="1"/>
  <c r="AF70" i="11"/>
  <c r="AJ70" i="11" s="1"/>
  <c r="CO69" i="11"/>
  <c r="CM68" i="11"/>
  <c r="CL68" i="11"/>
  <c r="CK68" i="11"/>
  <c r="CI68" i="11"/>
  <c r="CB68" i="11"/>
  <c r="CF68" i="11" s="1"/>
  <c r="BT68" i="11"/>
  <c r="BX68" i="11" s="1"/>
  <c r="BL68" i="11"/>
  <c r="BP68" i="11" s="1"/>
  <c r="BD68" i="11"/>
  <c r="BH68" i="11" s="1"/>
  <c r="AV68" i="11"/>
  <c r="AZ68" i="11" s="1"/>
  <c r="AN68" i="11"/>
  <c r="AR68" i="11" s="1"/>
  <c r="AF68" i="11"/>
  <c r="AJ68" i="11" s="1"/>
  <c r="X68" i="11"/>
  <c r="AB68" i="11" s="1"/>
  <c r="P68" i="11"/>
  <c r="CM67" i="11"/>
  <c r="CL67" i="11"/>
  <c r="CK67" i="11"/>
  <c r="CI67" i="11"/>
  <c r="CB67" i="11"/>
  <c r="CF67" i="11" s="1"/>
  <c r="BT67" i="11"/>
  <c r="BX67" i="11" s="1"/>
  <c r="BL67" i="11"/>
  <c r="BP67" i="11" s="1"/>
  <c r="BD67" i="11"/>
  <c r="BH67" i="11" s="1"/>
  <c r="AV67" i="11"/>
  <c r="AZ67" i="11" s="1"/>
  <c r="AN67" i="11"/>
  <c r="AR67" i="11" s="1"/>
  <c r="AF67" i="11"/>
  <c r="AJ67" i="11" s="1"/>
  <c r="X67" i="11"/>
  <c r="AB67" i="11" s="1"/>
  <c r="P67" i="11"/>
  <c r="T67" i="11" s="1"/>
  <c r="CM66" i="11"/>
  <c r="CL66" i="11"/>
  <c r="BT66" i="11"/>
  <c r="BX66" i="11" s="1"/>
  <c r="BD66" i="11"/>
  <c r="BH66" i="11" s="1"/>
  <c r="CM65" i="11"/>
  <c r="CL65" i="11"/>
  <c r="CK65" i="11"/>
  <c r="CB65" i="11"/>
  <c r="CF65" i="11" s="1"/>
  <c r="BT65" i="11"/>
  <c r="BX65" i="11" s="1"/>
  <c r="BL65" i="11"/>
  <c r="BP65" i="11" s="1"/>
  <c r="BD65" i="11"/>
  <c r="BH65" i="11" s="1"/>
  <c r="AV65" i="11"/>
  <c r="AZ65" i="11" s="1"/>
  <c r="AN65" i="11"/>
  <c r="AR65" i="11" s="1"/>
  <c r="AF65" i="11"/>
  <c r="AJ65" i="11" s="1"/>
  <c r="X65" i="11"/>
  <c r="AB65" i="11" s="1"/>
  <c r="CM64" i="11"/>
  <c r="CK64" i="11"/>
  <c r="CF64" i="11"/>
  <c r="CB64" i="11"/>
  <c r="BV64" i="11"/>
  <c r="BV113" i="11" s="1"/>
  <c r="BT64" i="11"/>
  <c r="BL64" i="11"/>
  <c r="BF64" i="11"/>
  <c r="BD64" i="11"/>
  <c r="AX64" i="11"/>
  <c r="AV64" i="11"/>
  <c r="AP64" i="11"/>
  <c r="AN64" i="11"/>
  <c r="AH64" i="11"/>
  <c r="AF64" i="11"/>
  <c r="AJ64" i="11" s="1"/>
  <c r="Z64" i="11"/>
  <c r="X64" i="11"/>
  <c r="CO63" i="11"/>
  <c r="CO62" i="11"/>
  <c r="CE61" i="11"/>
  <c r="BW61" i="11"/>
  <c r="BV61" i="11"/>
  <c r="BO61" i="11"/>
  <c r="BN61" i="11"/>
  <c r="BG61" i="11"/>
  <c r="BF61" i="11"/>
  <c r="AY61" i="11"/>
  <c r="AQ61" i="11"/>
  <c r="AP61" i="11"/>
  <c r="AI61" i="11"/>
  <c r="AA61" i="11"/>
  <c r="S61" i="11"/>
  <c r="CM60" i="11"/>
  <c r="CL60" i="11"/>
  <c r="CK60" i="11"/>
  <c r="CI60" i="11"/>
  <c r="CB60" i="11"/>
  <c r="CF60" i="11" s="1"/>
  <c r="BT60" i="11"/>
  <c r="BX60" i="11" s="1"/>
  <c r="BL60" i="11"/>
  <c r="BP60" i="11" s="1"/>
  <c r="BD60" i="11"/>
  <c r="BH60" i="11" s="1"/>
  <c r="AV60" i="11"/>
  <c r="AZ60" i="11" s="1"/>
  <c r="AN60" i="11"/>
  <c r="AR60" i="11" s="1"/>
  <c r="AF60" i="11"/>
  <c r="AJ60" i="11" s="1"/>
  <c r="X60" i="11"/>
  <c r="AB60" i="11" s="1"/>
  <c r="P60" i="11"/>
  <c r="CM59" i="11"/>
  <c r="CL59" i="11"/>
  <c r="CK59" i="11"/>
  <c r="CI59" i="11"/>
  <c r="CB59" i="11"/>
  <c r="CF59" i="11" s="1"/>
  <c r="BT59" i="11"/>
  <c r="BX59" i="11" s="1"/>
  <c r="BL59" i="11"/>
  <c r="BP59" i="11" s="1"/>
  <c r="BD59" i="11"/>
  <c r="BH59" i="11" s="1"/>
  <c r="AV59" i="11"/>
  <c r="AZ59" i="11" s="1"/>
  <c r="AN59" i="11"/>
  <c r="AR59" i="11" s="1"/>
  <c r="AF59" i="11"/>
  <c r="AJ59" i="11" s="1"/>
  <c r="X59" i="11"/>
  <c r="AB59" i="11" s="1"/>
  <c r="P59" i="11"/>
  <c r="CM58" i="11"/>
  <c r="CK58" i="11"/>
  <c r="CB58" i="11"/>
  <c r="CF58" i="11" s="1"/>
  <c r="BT58" i="11"/>
  <c r="BX58" i="11" s="1"/>
  <c r="BL58" i="11"/>
  <c r="BP58" i="11" s="1"/>
  <c r="BD58" i="11"/>
  <c r="BH58" i="11" s="1"/>
  <c r="AH58" i="11"/>
  <c r="AH61" i="11" s="1"/>
  <c r="Z58" i="11"/>
  <c r="X58" i="11"/>
  <c r="P58" i="11"/>
  <c r="T58" i="11" s="1"/>
  <c r="CM57" i="11"/>
  <c r="CD57" i="11"/>
  <c r="CL57" i="11" s="1"/>
  <c r="BX57" i="11"/>
  <c r="BT57" i="11"/>
  <c r="BL57" i="11"/>
  <c r="BP57" i="11" s="1"/>
  <c r="BD57" i="11"/>
  <c r="BH57" i="11" s="1"/>
  <c r="AV57" i="11"/>
  <c r="AZ57" i="11" s="1"/>
  <c r="AN57" i="11"/>
  <c r="AR57" i="11" s="1"/>
  <c r="AF57" i="11"/>
  <c r="AJ57" i="11" s="1"/>
  <c r="X57" i="11"/>
  <c r="AB57" i="11" s="1"/>
  <c r="P57" i="11"/>
  <c r="T57" i="11" s="1"/>
  <c r="CM56" i="11"/>
  <c r="CB56" i="11"/>
  <c r="CF56" i="11" s="1"/>
  <c r="BT56" i="11"/>
  <c r="BX56" i="11" s="1"/>
  <c r="BL56" i="11"/>
  <c r="BP56" i="11" s="1"/>
  <c r="BD56" i="11"/>
  <c r="BH56" i="11" s="1"/>
  <c r="AX56" i="11"/>
  <c r="CL56" i="11" s="1"/>
  <c r="AW56" i="11"/>
  <c r="CK56" i="11" s="1"/>
  <c r="AN56" i="11"/>
  <c r="AR56" i="11" s="1"/>
  <c r="AF56" i="11"/>
  <c r="AJ56" i="11" s="1"/>
  <c r="X56" i="11"/>
  <c r="AB56" i="11" s="1"/>
  <c r="P56" i="11"/>
  <c r="T56" i="11" s="1"/>
  <c r="CM55" i="11"/>
  <c r="CB55" i="11"/>
  <c r="CF55" i="11" s="1"/>
  <c r="BT55" i="11"/>
  <c r="BX55" i="11" s="1"/>
  <c r="BL55" i="11"/>
  <c r="BP55" i="11" s="1"/>
  <c r="BD55" i="11"/>
  <c r="BH55" i="11" s="1"/>
  <c r="AX55" i="11"/>
  <c r="CL55" i="11" s="1"/>
  <c r="AW55" i="11"/>
  <c r="CK55" i="11" s="1"/>
  <c r="AN55" i="11"/>
  <c r="AR55" i="11" s="1"/>
  <c r="AF55" i="11"/>
  <c r="AJ55" i="11" s="1"/>
  <c r="X55" i="11"/>
  <c r="AB55" i="11" s="1"/>
  <c r="T55" i="11"/>
  <c r="P55" i="11"/>
  <c r="CM54" i="11"/>
  <c r="CL54" i="11"/>
  <c r="CK54" i="11"/>
  <c r="CB54" i="11"/>
  <c r="CF54" i="11" s="1"/>
  <c r="BT54" i="11"/>
  <c r="BX54" i="11" s="1"/>
  <c r="BL54" i="11"/>
  <c r="BP54" i="11" s="1"/>
  <c r="BD54" i="11"/>
  <c r="BH54" i="11" s="1"/>
  <c r="AN54" i="11"/>
  <c r="AR54" i="11" s="1"/>
  <c r="AF54" i="11"/>
  <c r="AJ54" i="11" s="1"/>
  <c r="X54" i="11"/>
  <c r="AB54" i="11" s="1"/>
  <c r="P54" i="11"/>
  <c r="T54" i="11" s="1"/>
  <c r="CM53" i="11"/>
  <c r="CK53" i="11"/>
  <c r="CB53" i="11"/>
  <c r="CF53" i="11" s="1"/>
  <c r="BT53" i="11"/>
  <c r="BX53" i="11" s="1"/>
  <c r="BL53" i="11"/>
  <c r="BP53" i="11" s="1"/>
  <c r="BD53" i="11"/>
  <c r="BH53" i="11" s="1"/>
  <c r="AX53" i="11"/>
  <c r="CL53" i="11" s="1"/>
  <c r="AN53" i="11"/>
  <c r="AR53" i="11" s="1"/>
  <c r="AF53" i="11"/>
  <c r="AJ53" i="11" s="1"/>
  <c r="X53" i="11"/>
  <c r="AB53" i="11" s="1"/>
  <c r="P53" i="11"/>
  <c r="CM52" i="11"/>
  <c r="CK52" i="11"/>
  <c r="CB52" i="11"/>
  <c r="CF52" i="11" s="1"/>
  <c r="BT52" i="11"/>
  <c r="BX52" i="11" s="1"/>
  <c r="BL52" i="11"/>
  <c r="BP52" i="11" s="1"/>
  <c r="BD52" i="11"/>
  <c r="BH52" i="11" s="1"/>
  <c r="Z52" i="11"/>
  <c r="CL52" i="11" s="1"/>
  <c r="P52" i="11"/>
  <c r="T52" i="11" s="1"/>
  <c r="CM51" i="11"/>
  <c r="CL51" i="11"/>
  <c r="CK51" i="11"/>
  <c r="CB51" i="11"/>
  <c r="CF51" i="11" s="1"/>
  <c r="BT51" i="11"/>
  <c r="BX51" i="11" s="1"/>
  <c r="BL51" i="11"/>
  <c r="BP51" i="11" s="1"/>
  <c r="BD51" i="11"/>
  <c r="BH51" i="11" s="1"/>
  <c r="T51" i="11"/>
  <c r="P51" i="11"/>
  <c r="CO50" i="11"/>
  <c r="CM49" i="11"/>
  <c r="CL49" i="11"/>
  <c r="CK49" i="11"/>
  <c r="CI49" i="11"/>
  <c r="CB49" i="11"/>
  <c r="CF49" i="11" s="1"/>
  <c r="BT49" i="11"/>
  <c r="BX49" i="11" s="1"/>
  <c r="BL49" i="11"/>
  <c r="BP49" i="11" s="1"/>
  <c r="BD49" i="11"/>
  <c r="BH49" i="11" s="1"/>
  <c r="AV49" i="11"/>
  <c r="AZ49" i="11" s="1"/>
  <c r="AN49" i="11"/>
  <c r="AR49" i="11" s="1"/>
  <c r="AJ49" i="11"/>
  <c r="AF49" i="11"/>
  <c r="X49" i="11"/>
  <c r="AB49" i="11" s="1"/>
  <c r="P49" i="11"/>
  <c r="CJ49" i="11" s="1"/>
  <c r="CN49" i="11" s="1"/>
  <c r="CM48" i="11"/>
  <c r="CL48" i="11"/>
  <c r="CB48" i="11"/>
  <c r="CF48" i="11" s="1"/>
  <c r="BT48" i="11"/>
  <c r="BX48" i="11" s="1"/>
  <c r="BL48" i="11"/>
  <c r="BP48" i="11" s="1"/>
  <c r="BD48" i="11"/>
  <c r="BH48" i="11" s="1"/>
  <c r="AF48" i="11"/>
  <c r="AJ48" i="11" s="1"/>
  <c r="X48" i="11"/>
  <c r="AB48" i="11" s="1"/>
  <c r="P48" i="11"/>
  <c r="CM47" i="11"/>
  <c r="CL47" i="11"/>
  <c r="CB47" i="11"/>
  <c r="CF47" i="11" s="1"/>
  <c r="BT47" i="11"/>
  <c r="BX47" i="11" s="1"/>
  <c r="BL47" i="11"/>
  <c r="BP47" i="11" s="1"/>
  <c r="BD47" i="11"/>
  <c r="BH47" i="11" s="1"/>
  <c r="AV47" i="11"/>
  <c r="AZ47" i="11" s="1"/>
  <c r="AF47" i="11"/>
  <c r="AJ47" i="11" s="1"/>
  <c r="X47" i="11"/>
  <c r="AB47" i="11" s="1"/>
  <c r="P47" i="11"/>
  <c r="T47" i="11" s="1"/>
  <c r="CM46" i="11"/>
  <c r="CL46" i="11"/>
  <c r="CC46" i="11"/>
  <c r="BU46" i="11"/>
  <c r="BU61" i="11" s="1"/>
  <c r="BM46" i="11"/>
  <c r="BM61" i="11" s="1"/>
  <c r="BE46" i="11"/>
  <c r="BE61" i="11" s="1"/>
  <c r="AW46" i="11"/>
  <c r="AO46" i="11"/>
  <c r="AG46" i="11"/>
  <c r="AG61" i="11" s="1"/>
  <c r="Y46" i="11"/>
  <c r="Y61" i="11" s="1"/>
  <c r="Q46" i="11"/>
  <c r="CO45" i="11"/>
  <c r="CM44" i="11"/>
  <c r="CL44" i="11"/>
  <c r="CK44" i="11"/>
  <c r="CI44" i="11"/>
  <c r="CB44" i="11"/>
  <c r="CF44" i="11" s="1"/>
  <c r="BT44" i="11"/>
  <c r="BX44" i="11" s="1"/>
  <c r="BL44" i="11"/>
  <c r="BP44" i="11" s="1"/>
  <c r="BD44" i="11"/>
  <c r="BH44" i="11" s="1"/>
  <c r="AV44" i="11"/>
  <c r="AZ44" i="11" s="1"/>
  <c r="AN44" i="11"/>
  <c r="AR44" i="11" s="1"/>
  <c r="AF44" i="11"/>
  <c r="AJ44" i="11" s="1"/>
  <c r="X44" i="11"/>
  <c r="AB44" i="11" s="1"/>
  <c r="P44" i="11"/>
  <c r="CM43" i="11"/>
  <c r="CL43" i="11"/>
  <c r="CK43" i="11"/>
  <c r="CI43" i="11"/>
  <c r="CB43" i="11"/>
  <c r="CF43" i="11" s="1"/>
  <c r="BT43" i="11"/>
  <c r="BX43" i="11" s="1"/>
  <c r="BL43" i="11"/>
  <c r="BP43" i="11" s="1"/>
  <c r="BD43" i="11"/>
  <c r="BH43" i="11" s="1"/>
  <c r="AV43" i="11"/>
  <c r="AZ43" i="11" s="1"/>
  <c r="AN43" i="11"/>
  <c r="AR43" i="11" s="1"/>
  <c r="AF43" i="11"/>
  <c r="AJ43" i="11" s="1"/>
  <c r="X43" i="11"/>
  <c r="AB43" i="11" s="1"/>
  <c r="P43" i="11"/>
  <c r="CM42" i="11"/>
  <c r="CL42" i="11"/>
  <c r="CK42" i="11"/>
  <c r="CM41" i="11"/>
  <c r="CL41" i="11"/>
  <c r="CK41" i="11"/>
  <c r="CO40" i="11"/>
  <c r="CM39" i="11"/>
  <c r="CL39" i="11"/>
  <c r="CK39" i="11"/>
  <c r="CI39" i="11"/>
  <c r="CB39" i="11"/>
  <c r="CF39" i="11" s="1"/>
  <c r="BT39" i="11"/>
  <c r="BX39" i="11" s="1"/>
  <c r="BL39" i="11"/>
  <c r="BP39" i="11" s="1"/>
  <c r="BD39" i="11"/>
  <c r="BH39" i="11" s="1"/>
  <c r="AV39" i="11"/>
  <c r="AZ39" i="11" s="1"/>
  <c r="AN39" i="11"/>
  <c r="AR39" i="11" s="1"/>
  <c r="AF39" i="11"/>
  <c r="CM38" i="11"/>
  <c r="CK38" i="11"/>
  <c r="CB38" i="11"/>
  <c r="CF38" i="11" s="1"/>
  <c r="BT38" i="11"/>
  <c r="BX38" i="11" s="1"/>
  <c r="BL38" i="11"/>
  <c r="BP38" i="11" s="1"/>
  <c r="BD38" i="11"/>
  <c r="BH38" i="11" s="1"/>
  <c r="AV38" i="11"/>
  <c r="AZ38" i="11" s="1"/>
  <c r="AN38" i="11"/>
  <c r="AR38" i="11" s="1"/>
  <c r="AF38" i="11"/>
  <c r="AJ38" i="11" s="1"/>
  <c r="CM37" i="11"/>
  <c r="CK37" i="11"/>
  <c r="CF37" i="11"/>
  <c r="CB37" i="11"/>
  <c r="BT37" i="11"/>
  <c r="BX37" i="11" s="1"/>
  <c r="BL37" i="11"/>
  <c r="BP37" i="11" s="1"/>
  <c r="BD37" i="11"/>
  <c r="BH37" i="11" s="1"/>
  <c r="AV37" i="11"/>
  <c r="AZ37" i="11" s="1"/>
  <c r="AN37" i="11"/>
  <c r="AR37" i="11" s="1"/>
  <c r="AF37" i="11"/>
  <c r="AJ37" i="11" s="1"/>
  <c r="CM36" i="11"/>
  <c r="CF36" i="11"/>
  <c r="CB36" i="11"/>
  <c r="BX36" i="11"/>
  <c r="BT36" i="11"/>
  <c r="BP36" i="11"/>
  <c r="BL36" i="11"/>
  <c r="BH36" i="11"/>
  <c r="BD36" i="11"/>
  <c r="AZ36" i="11"/>
  <c r="AV36" i="11"/>
  <c r="AR36" i="11"/>
  <c r="AN36" i="11"/>
  <c r="AJ36" i="11"/>
  <c r="AF36" i="11"/>
  <c r="CM35" i="11"/>
  <c r="CL35" i="11"/>
  <c r="CK35" i="11"/>
  <c r="CB35" i="11"/>
  <c r="BT35" i="11"/>
  <c r="BL35" i="11"/>
  <c r="BD35" i="11"/>
  <c r="AV35" i="11"/>
  <c r="AN35" i="11"/>
  <c r="AF35" i="11"/>
  <c r="CO34" i="11"/>
  <c r="CO33" i="11"/>
  <c r="CE32" i="11"/>
  <c r="BW32" i="11"/>
  <c r="BU32" i="11"/>
  <c r="BO32" i="11"/>
  <c r="BG32" i="11"/>
  <c r="BE32" i="11"/>
  <c r="AY32" i="11"/>
  <c r="AQ32" i="11"/>
  <c r="AI32" i="11"/>
  <c r="AA32" i="11"/>
  <c r="CM31" i="11"/>
  <c r="CL31" i="11"/>
  <c r="CK31" i="11"/>
  <c r="CI31" i="11"/>
  <c r="CF31" i="11"/>
  <c r="CB31" i="11"/>
  <c r="BT31" i="11"/>
  <c r="BX31" i="11" s="1"/>
  <c r="BL31" i="11"/>
  <c r="BP31" i="11" s="1"/>
  <c r="BD31" i="11"/>
  <c r="BH31" i="11" s="1"/>
  <c r="AV31" i="11"/>
  <c r="AZ31" i="11" s="1"/>
  <c r="AN31" i="11"/>
  <c r="AR31" i="11" s="1"/>
  <c r="AF31" i="11"/>
  <c r="AJ31" i="11" s="1"/>
  <c r="X31" i="11"/>
  <c r="AB31" i="11" s="1"/>
  <c r="T31" i="11"/>
  <c r="P31" i="11"/>
  <c r="CM30" i="11"/>
  <c r="CL30" i="11"/>
  <c r="CK30" i="11"/>
  <c r="BX30" i="11"/>
  <c r="BT30" i="11"/>
  <c r="BL30" i="11"/>
  <c r="BP30" i="11" s="1"/>
  <c r="BH30" i="11"/>
  <c r="BD30" i="11"/>
  <c r="AV30" i="11"/>
  <c r="AZ30" i="11" s="1"/>
  <c r="AR30" i="11"/>
  <c r="AN30" i="11"/>
  <c r="AF30" i="11"/>
  <c r="AJ30" i="11" s="1"/>
  <c r="AB30" i="11"/>
  <c r="X30" i="11"/>
  <c r="P30" i="11"/>
  <c r="T30" i="11" s="1"/>
  <c r="CM29" i="11"/>
  <c r="CK29" i="11"/>
  <c r="CD29" i="11"/>
  <c r="BV29" i="11"/>
  <c r="BL29" i="11"/>
  <c r="BP29" i="11" s="1"/>
  <c r="BF29" i="11"/>
  <c r="AX29" i="11"/>
  <c r="AP29" i="11"/>
  <c r="AH29" i="11"/>
  <c r="Z29" i="11"/>
  <c r="P29" i="11"/>
  <c r="T29" i="11" s="1"/>
  <c r="CM28" i="11"/>
  <c r="CK28" i="11"/>
  <c r="BL28" i="11"/>
  <c r="BP28" i="11" s="1"/>
  <c r="P28" i="11"/>
  <c r="T28" i="11" s="1"/>
  <c r="CM27" i="11"/>
  <c r="CL27" i="11"/>
  <c r="CK27" i="11"/>
  <c r="CB27" i="11"/>
  <c r="CF27" i="11" s="1"/>
  <c r="BT27" i="11"/>
  <c r="BX27" i="11" s="1"/>
  <c r="BL27" i="11"/>
  <c r="BP27" i="11" s="1"/>
  <c r="BD27" i="11"/>
  <c r="BH27" i="11" s="1"/>
  <c r="CO26" i="11"/>
  <c r="CM25" i="11"/>
  <c r="CL25" i="11"/>
  <c r="CK25" i="11"/>
  <c r="CI25" i="11"/>
  <c r="CB25" i="11"/>
  <c r="CF25" i="11" s="1"/>
  <c r="BT25" i="11"/>
  <c r="BX25" i="11" s="1"/>
  <c r="BL25" i="11"/>
  <c r="BP25" i="11" s="1"/>
  <c r="BD25" i="11"/>
  <c r="BH25" i="11" s="1"/>
  <c r="AV25" i="11"/>
  <c r="AZ25" i="11" s="1"/>
  <c r="AN25" i="11"/>
  <c r="AR25" i="11" s="1"/>
  <c r="AF25" i="11"/>
  <c r="AJ25" i="11" s="1"/>
  <c r="X25" i="11"/>
  <c r="AB25" i="11" s="1"/>
  <c r="P25" i="11"/>
  <c r="CM24" i="11"/>
  <c r="CL24" i="11"/>
  <c r="BT24" i="11"/>
  <c r="BX24" i="11" s="1"/>
  <c r="BD24" i="11"/>
  <c r="BH24" i="11" s="1"/>
  <c r="CK23" i="11"/>
  <c r="CB23" i="11"/>
  <c r="CF23" i="11" s="1"/>
  <c r="BT23" i="11"/>
  <c r="BX23" i="11" s="1"/>
  <c r="BN23" i="11"/>
  <c r="BN32" i="11" s="1"/>
  <c r="BL23" i="11"/>
  <c r="BD23" i="11"/>
  <c r="BH23" i="11" s="1"/>
  <c r="AX23" i="11"/>
  <c r="AP23" i="11"/>
  <c r="AH23" i="11"/>
  <c r="Z23" i="11"/>
  <c r="S23" i="11"/>
  <c r="S32" i="11" s="1"/>
  <c r="R23" i="11"/>
  <c r="CO22" i="11"/>
  <c r="CM21" i="11"/>
  <c r="CL21" i="11"/>
  <c r="CK21" i="11"/>
  <c r="CI21" i="11"/>
  <c r="CB21" i="11"/>
  <c r="CF21" i="11" s="1"/>
  <c r="BT21" i="11"/>
  <c r="BX21" i="11" s="1"/>
  <c r="BL21" i="11"/>
  <c r="BP21" i="11" s="1"/>
  <c r="BD21" i="11"/>
  <c r="BH21" i="11" s="1"/>
  <c r="AV21" i="11"/>
  <c r="AZ21" i="11" s="1"/>
  <c r="AN21" i="11"/>
  <c r="AR21" i="11" s="1"/>
  <c r="AF21" i="11"/>
  <c r="AJ21" i="11" s="1"/>
  <c r="X21" i="11"/>
  <c r="AB21" i="11" s="1"/>
  <c r="P21" i="11"/>
  <c r="CM20" i="11"/>
  <c r="CB20" i="11"/>
  <c r="CF20" i="11" s="1"/>
  <c r="BT20" i="11"/>
  <c r="BX20" i="11" s="1"/>
  <c r="BL20" i="11"/>
  <c r="BP20" i="11" s="1"/>
  <c r="BD20" i="11"/>
  <c r="BH20" i="11" s="1"/>
  <c r="AV20" i="11"/>
  <c r="AZ20" i="11" s="1"/>
  <c r="AN20" i="11"/>
  <c r="AR20" i="11" s="1"/>
  <c r="AF20" i="11"/>
  <c r="AJ20" i="11" s="1"/>
  <c r="X20" i="11"/>
  <c r="AB20" i="11" s="1"/>
  <c r="R20" i="11"/>
  <c r="R32" i="11" s="1"/>
  <c r="CM19" i="11"/>
  <c r="CL19" i="11"/>
  <c r="CK19" i="11"/>
  <c r="CB19" i="11"/>
  <c r="CF19" i="11" s="1"/>
  <c r="BT19" i="11"/>
  <c r="BX19" i="11" s="1"/>
  <c r="BL19" i="11"/>
  <c r="BP19" i="11" s="1"/>
  <c r="BD19" i="11"/>
  <c r="BH19" i="11" s="1"/>
  <c r="AV19" i="11"/>
  <c r="AZ19" i="11" s="1"/>
  <c r="AN19" i="11"/>
  <c r="AR19" i="11" s="1"/>
  <c r="AF19" i="11"/>
  <c r="AJ19" i="11" s="1"/>
  <c r="X19" i="11"/>
  <c r="AB19" i="11" s="1"/>
  <c r="CM18" i="11"/>
  <c r="CL18" i="11"/>
  <c r="CK18" i="11"/>
  <c r="CB18" i="11"/>
  <c r="CF18" i="11" s="1"/>
  <c r="BT18" i="11"/>
  <c r="BX18" i="11" s="1"/>
  <c r="BL18" i="11"/>
  <c r="BP18" i="11" s="1"/>
  <c r="BD18" i="11"/>
  <c r="BH18" i="11" s="1"/>
  <c r="AV18" i="11"/>
  <c r="AZ18" i="11" s="1"/>
  <c r="AN18" i="11"/>
  <c r="AR18" i="11" s="1"/>
  <c r="AF18" i="11"/>
  <c r="AJ18" i="11" s="1"/>
  <c r="X18" i="11"/>
  <c r="AB18" i="11" s="1"/>
  <c r="CM17" i="11"/>
  <c r="CL17" i="11"/>
  <c r="CK17" i="11"/>
  <c r="CB17" i="11"/>
  <c r="CF17" i="11" s="1"/>
  <c r="BT17" i="11"/>
  <c r="BX17" i="11" s="1"/>
  <c r="BL17" i="11"/>
  <c r="BP17" i="11" s="1"/>
  <c r="BD17" i="11"/>
  <c r="BH17" i="11" s="1"/>
  <c r="AV17" i="11"/>
  <c r="AZ17" i="11" s="1"/>
  <c r="AN17" i="11"/>
  <c r="AR17" i="11" s="1"/>
  <c r="AF17" i="11"/>
  <c r="AJ17" i="11" s="1"/>
  <c r="X17" i="11"/>
  <c r="AB17" i="11" s="1"/>
  <c r="CM16" i="11"/>
  <c r="CL16" i="11"/>
  <c r="CK16" i="11"/>
  <c r="CB16" i="11"/>
  <c r="CF16" i="11" s="1"/>
  <c r="BT16" i="11"/>
  <c r="BX16" i="11" s="1"/>
  <c r="BL16" i="11"/>
  <c r="BP16" i="11" s="1"/>
  <c r="BD16" i="11"/>
  <c r="BH16" i="11" s="1"/>
  <c r="AV16" i="11"/>
  <c r="AZ16" i="11" s="1"/>
  <c r="AN16" i="11"/>
  <c r="AR16" i="11" s="1"/>
  <c r="AF16" i="11"/>
  <c r="AJ16" i="11" s="1"/>
  <c r="X16" i="11"/>
  <c r="AB16" i="11" s="1"/>
  <c r="CM15" i="11"/>
  <c r="CL15" i="11"/>
  <c r="CK15" i="11"/>
  <c r="CB15" i="11"/>
  <c r="CF15" i="11" s="1"/>
  <c r="BT15" i="11"/>
  <c r="BX15" i="11" s="1"/>
  <c r="BL15" i="11"/>
  <c r="BP15" i="11" s="1"/>
  <c r="BD15" i="11"/>
  <c r="BH15" i="11" s="1"/>
  <c r="AV15" i="11"/>
  <c r="AZ15" i="11" s="1"/>
  <c r="AN15" i="11"/>
  <c r="AR15" i="11" s="1"/>
  <c r="AF15" i="11"/>
  <c r="AJ15" i="11" s="1"/>
  <c r="X15" i="11"/>
  <c r="AB15" i="11" s="1"/>
  <c r="CM14" i="11"/>
  <c r="CL14" i="11"/>
  <c r="CK14" i="11"/>
  <c r="CB14" i="11"/>
  <c r="BT14" i="11"/>
  <c r="BL14" i="11"/>
  <c r="BD14" i="11"/>
  <c r="AV14" i="11"/>
  <c r="AN14" i="11"/>
  <c r="AF14" i="11"/>
  <c r="X14" i="11"/>
  <c r="CO13" i="11"/>
  <c r="CO12" i="11"/>
  <c r="CM11" i="11"/>
  <c r="CE11" i="11"/>
  <c r="CD11" i="11"/>
  <c r="CC11" i="11"/>
  <c r="BW11" i="11"/>
  <c r="BV11" i="11"/>
  <c r="BU11" i="11"/>
  <c r="BO11" i="11"/>
  <c r="BN11" i="11"/>
  <c r="BM11" i="11"/>
  <c r="BG11" i="11"/>
  <c r="BF11" i="11"/>
  <c r="BE11" i="11"/>
  <c r="AY11" i="11"/>
  <c r="AX11" i="11"/>
  <c r="AW11" i="11"/>
  <c r="AQ11" i="11"/>
  <c r="AP11" i="11"/>
  <c r="AO11" i="11"/>
  <c r="AI11" i="11"/>
  <c r="AH11" i="11"/>
  <c r="AG11" i="11"/>
  <c r="AA11" i="11"/>
  <c r="Z11" i="11"/>
  <c r="Y11" i="11"/>
  <c r="S11" i="11"/>
  <c r="Q11" i="11"/>
  <c r="CM10" i="11"/>
  <c r="CL10" i="11"/>
  <c r="CL11" i="11" s="1"/>
  <c r="CK10" i="11"/>
  <c r="CK11" i="11" s="1"/>
  <c r="R10" i="11"/>
  <c r="R11" i="11" s="1"/>
  <c r="CE113" i="10"/>
  <c r="CD113" i="10"/>
  <c r="BW113" i="10"/>
  <c r="BU113" i="10"/>
  <c r="BO113" i="10"/>
  <c r="BN113" i="10"/>
  <c r="BG113" i="10"/>
  <c r="BE113" i="10"/>
  <c r="AY113" i="10"/>
  <c r="AQ113" i="10"/>
  <c r="AI113" i="10"/>
  <c r="AA113" i="10"/>
  <c r="S113" i="10"/>
  <c r="R113" i="10"/>
  <c r="CM112" i="10"/>
  <c r="CL112" i="10"/>
  <c r="CK112" i="10"/>
  <c r="CI112" i="10"/>
  <c r="CB112" i="10"/>
  <c r="CF112" i="10" s="1"/>
  <c r="BT112" i="10"/>
  <c r="BX112" i="10" s="1"/>
  <c r="BL112" i="10"/>
  <c r="BP112" i="10" s="1"/>
  <c r="BD112" i="10"/>
  <c r="BH112" i="10" s="1"/>
  <c r="AV112" i="10"/>
  <c r="AZ112" i="10" s="1"/>
  <c r="AN112" i="10"/>
  <c r="AR112" i="10" s="1"/>
  <c r="AF112" i="10"/>
  <c r="AJ112" i="10" s="1"/>
  <c r="X112" i="10"/>
  <c r="AB112" i="10" s="1"/>
  <c r="P112" i="10"/>
  <c r="CM111" i="10"/>
  <c r="CL111" i="10"/>
  <c r="CK111" i="10"/>
  <c r="CI111" i="10"/>
  <c r="CB111" i="10"/>
  <c r="CF111" i="10" s="1"/>
  <c r="BT111" i="10"/>
  <c r="BX111" i="10" s="1"/>
  <c r="BL111" i="10"/>
  <c r="BP111" i="10" s="1"/>
  <c r="BD111" i="10"/>
  <c r="BH111" i="10" s="1"/>
  <c r="AV111" i="10"/>
  <c r="AZ111" i="10" s="1"/>
  <c r="AN111" i="10"/>
  <c r="AR111" i="10" s="1"/>
  <c r="AF111" i="10"/>
  <c r="AJ111" i="10" s="1"/>
  <c r="X111" i="10"/>
  <c r="AB111" i="10" s="1"/>
  <c r="P111" i="10"/>
  <c r="CO110" i="10"/>
  <c r="CM109" i="10"/>
  <c r="CL109" i="10"/>
  <c r="CK109" i="10"/>
  <c r="CI109" i="10"/>
  <c r="CB109" i="10"/>
  <c r="CF109" i="10" s="1"/>
  <c r="BT109" i="10"/>
  <c r="BX109" i="10" s="1"/>
  <c r="BL109" i="10"/>
  <c r="BP109" i="10" s="1"/>
  <c r="BD109" i="10"/>
  <c r="BH109" i="10" s="1"/>
  <c r="AV109" i="10"/>
  <c r="AZ109" i="10" s="1"/>
  <c r="AN109" i="10"/>
  <c r="AR109" i="10" s="1"/>
  <c r="AF109" i="10"/>
  <c r="AJ109" i="10" s="1"/>
  <c r="X109" i="10"/>
  <c r="AB109" i="10" s="1"/>
  <c r="P109" i="10"/>
  <c r="CM108" i="10"/>
  <c r="CL108" i="10"/>
  <c r="CK108" i="10"/>
  <c r="BP108" i="10"/>
  <c r="BL108" i="10"/>
  <c r="BD108" i="10"/>
  <c r="BH108" i="10" s="1"/>
  <c r="AZ108" i="10"/>
  <c r="AV108" i="10"/>
  <c r="AN108" i="10"/>
  <c r="AR108" i="10" s="1"/>
  <c r="AJ108" i="10"/>
  <c r="AF108" i="10"/>
  <c r="X108" i="10"/>
  <c r="AB108" i="10" s="1"/>
  <c r="T108" i="10"/>
  <c r="P108" i="10"/>
  <c r="CM107" i="10"/>
  <c r="CL107" i="10"/>
  <c r="CK107" i="10"/>
  <c r="AV107" i="10"/>
  <c r="AZ107" i="10" s="1"/>
  <c r="AN107" i="10"/>
  <c r="AR107" i="10" s="1"/>
  <c r="AF107" i="10"/>
  <c r="AJ107" i="10" s="1"/>
  <c r="X107" i="10"/>
  <c r="AB107" i="10" s="1"/>
  <c r="P107" i="10"/>
  <c r="T107" i="10" s="1"/>
  <c r="CO106" i="10"/>
  <c r="CJ106" i="10"/>
  <c r="CB106" i="10"/>
  <c r="BT106" i="10"/>
  <c r="BL106" i="10"/>
  <c r="BD106" i="10"/>
  <c r="AV106" i="10"/>
  <c r="AN106" i="10"/>
  <c r="AF106" i="10"/>
  <c r="X106" i="10"/>
  <c r="P106" i="10"/>
  <c r="CM105" i="10"/>
  <c r="CL105" i="10"/>
  <c r="CK105" i="10"/>
  <c r="CI105" i="10"/>
  <c r="CB105" i="10"/>
  <c r="CF105" i="10" s="1"/>
  <c r="BT105" i="10"/>
  <c r="BX105" i="10" s="1"/>
  <c r="BL105" i="10"/>
  <c r="BP105" i="10" s="1"/>
  <c r="BD105" i="10"/>
  <c r="BH105" i="10" s="1"/>
  <c r="AZ105" i="10"/>
  <c r="AV105" i="10"/>
  <c r="AN105" i="10"/>
  <c r="AR105" i="10" s="1"/>
  <c r="AF105" i="10"/>
  <c r="AJ105" i="10" s="1"/>
  <c r="X105" i="10"/>
  <c r="AB105" i="10" s="1"/>
  <c r="P105" i="10"/>
  <c r="T105" i="10" s="1"/>
  <c r="CM104" i="10"/>
  <c r="CL104" i="10"/>
  <c r="CK104" i="10"/>
  <c r="CI104" i="10"/>
  <c r="CB104" i="10"/>
  <c r="CF104" i="10" s="1"/>
  <c r="BX104" i="10"/>
  <c r="BT104" i="10"/>
  <c r="BL104" i="10"/>
  <c r="BP104" i="10" s="1"/>
  <c r="BD104" i="10"/>
  <c r="BH104" i="10" s="1"/>
  <c r="AV104" i="10"/>
  <c r="AZ104" i="10" s="1"/>
  <c r="AN104" i="10"/>
  <c r="AR104" i="10" s="1"/>
  <c r="AF104" i="10"/>
  <c r="AJ104" i="10" s="1"/>
  <c r="X104" i="10"/>
  <c r="AB104" i="10" s="1"/>
  <c r="P104" i="10"/>
  <c r="T104" i="10" s="1"/>
  <c r="CM103" i="10"/>
  <c r="CL103" i="10"/>
  <c r="CK103" i="10"/>
  <c r="CB103" i="10"/>
  <c r="CF103" i="10" s="1"/>
  <c r="BX103" i="10"/>
  <c r="BT103" i="10"/>
  <c r="BL103" i="10"/>
  <c r="BP103" i="10" s="1"/>
  <c r="BD103" i="10"/>
  <c r="BH103" i="10" s="1"/>
  <c r="AF103" i="10"/>
  <c r="AJ103" i="10" s="1"/>
  <c r="X103" i="10"/>
  <c r="AB103" i="10" s="1"/>
  <c r="P103" i="10"/>
  <c r="T103" i="10" s="1"/>
  <c r="CM102" i="10"/>
  <c r="CL102" i="10"/>
  <c r="CK102" i="10"/>
  <c r="CB102" i="10"/>
  <c r="CF102" i="10" s="1"/>
  <c r="BX102" i="10"/>
  <c r="BT102" i="10"/>
  <c r="BL102" i="10"/>
  <c r="BP102" i="10" s="1"/>
  <c r="BH102" i="10"/>
  <c r="BD102" i="10"/>
  <c r="AN102" i="10"/>
  <c r="AR102" i="10" s="1"/>
  <c r="AF102" i="10"/>
  <c r="AJ102" i="10" s="1"/>
  <c r="X102" i="10"/>
  <c r="P102" i="10"/>
  <c r="T102" i="10" s="1"/>
  <c r="CM101" i="10"/>
  <c r="CL101" i="10"/>
  <c r="CK101" i="10"/>
  <c r="CB101" i="10"/>
  <c r="CF101" i="10" s="1"/>
  <c r="BX101" i="10"/>
  <c r="BT101" i="10"/>
  <c r="BL101" i="10"/>
  <c r="BP101" i="10" s="1"/>
  <c r="BH101" i="10"/>
  <c r="BD101" i="10"/>
  <c r="AN101" i="10"/>
  <c r="AR101" i="10" s="1"/>
  <c r="AF101" i="10"/>
  <c r="AJ101" i="10" s="1"/>
  <c r="X101" i="10"/>
  <c r="AB101" i="10" s="1"/>
  <c r="P101" i="10"/>
  <c r="CM100" i="10"/>
  <c r="CL100" i="10"/>
  <c r="CK100" i="10"/>
  <c r="CB100" i="10"/>
  <c r="CF100" i="10" s="1"/>
  <c r="BT100" i="10"/>
  <c r="BX100" i="10" s="1"/>
  <c r="BL100" i="10"/>
  <c r="BP100" i="10" s="1"/>
  <c r="BD100" i="10"/>
  <c r="BH100" i="10" s="1"/>
  <c r="AN100" i="10"/>
  <c r="AR100" i="10" s="1"/>
  <c r="AF100" i="10"/>
  <c r="AJ100" i="10" s="1"/>
  <c r="X100" i="10"/>
  <c r="AB100" i="10" s="1"/>
  <c r="P100" i="10"/>
  <c r="CM99" i="10"/>
  <c r="CK99" i="10"/>
  <c r="CB99" i="10"/>
  <c r="CF99" i="10" s="1"/>
  <c r="BT99" i="10"/>
  <c r="BX99" i="10" s="1"/>
  <c r="BL99" i="10"/>
  <c r="BP99" i="10" s="1"/>
  <c r="BD99" i="10"/>
  <c r="BH99" i="10" s="1"/>
  <c r="AX99" i="10"/>
  <c r="AP99" i="10"/>
  <c r="CL99" i="10" s="1"/>
  <c r="AF99" i="10"/>
  <c r="AJ99" i="10" s="1"/>
  <c r="X99" i="10"/>
  <c r="AB99" i="10" s="1"/>
  <c r="P99" i="10"/>
  <c r="T99" i="10" s="1"/>
  <c r="CM98" i="10"/>
  <c r="CL98" i="10"/>
  <c r="CK98" i="10"/>
  <c r="CB98" i="10"/>
  <c r="CF98" i="10" s="1"/>
  <c r="BT98" i="10"/>
  <c r="BX98" i="10" s="1"/>
  <c r="BL98" i="10"/>
  <c r="BP98" i="10" s="1"/>
  <c r="BD98" i="10"/>
  <c r="BH98" i="10" s="1"/>
  <c r="AV98" i="10"/>
  <c r="AZ98" i="10" s="1"/>
  <c r="AF98" i="10"/>
  <c r="AJ98" i="10" s="1"/>
  <c r="AB98" i="10"/>
  <c r="X98" i="10"/>
  <c r="P98" i="10"/>
  <c r="T98" i="10" s="1"/>
  <c r="CM97" i="10"/>
  <c r="CL97" i="10"/>
  <c r="CK97" i="10"/>
  <c r="CB97" i="10"/>
  <c r="CF97" i="10" s="1"/>
  <c r="BT97" i="10"/>
  <c r="BX97" i="10" s="1"/>
  <c r="BL97" i="10"/>
  <c r="BP97" i="10" s="1"/>
  <c r="BD97" i="10"/>
  <c r="BH97" i="10" s="1"/>
  <c r="AV97" i="10"/>
  <c r="AZ97" i="10" s="1"/>
  <c r="AF97" i="10"/>
  <c r="AJ97" i="10" s="1"/>
  <c r="X97" i="10"/>
  <c r="AB97" i="10" s="1"/>
  <c r="P97" i="10"/>
  <c r="CO96" i="10"/>
  <c r="CM95" i="10"/>
  <c r="CL95" i="10"/>
  <c r="CK95" i="10"/>
  <c r="CI95" i="10"/>
  <c r="CB95" i="10"/>
  <c r="CF95" i="10" s="1"/>
  <c r="BT95" i="10"/>
  <c r="BX95" i="10" s="1"/>
  <c r="BL95" i="10"/>
  <c r="BP95" i="10" s="1"/>
  <c r="BD95" i="10"/>
  <c r="BH95" i="10" s="1"/>
  <c r="AV95" i="10"/>
  <c r="AZ95" i="10" s="1"/>
  <c r="AN95" i="10"/>
  <c r="AR95" i="10" s="1"/>
  <c r="AF95" i="10"/>
  <c r="AJ95" i="10" s="1"/>
  <c r="X95" i="10"/>
  <c r="AB95" i="10" s="1"/>
  <c r="P95" i="10"/>
  <c r="CM94" i="10"/>
  <c r="CL94" i="10"/>
  <c r="CK94" i="10"/>
  <c r="CI94" i="10"/>
  <c r="CB94" i="10"/>
  <c r="CF94" i="10" s="1"/>
  <c r="BT94" i="10"/>
  <c r="BX94" i="10" s="1"/>
  <c r="BL94" i="10"/>
  <c r="BP94" i="10" s="1"/>
  <c r="BD94" i="10"/>
  <c r="BH94" i="10" s="1"/>
  <c r="AV94" i="10"/>
  <c r="AZ94" i="10" s="1"/>
  <c r="AN94" i="10"/>
  <c r="AR94" i="10" s="1"/>
  <c r="AF94" i="10"/>
  <c r="AJ94" i="10" s="1"/>
  <c r="X94" i="10"/>
  <c r="AB94" i="10" s="1"/>
  <c r="P94" i="10"/>
  <c r="CM93" i="10"/>
  <c r="CL93" i="10"/>
  <c r="CK93" i="10"/>
  <c r="CB93" i="10"/>
  <c r="CF93" i="10" s="1"/>
  <c r="BT93" i="10"/>
  <c r="BX93" i="10" s="1"/>
  <c r="BL93" i="10"/>
  <c r="BP93" i="10" s="1"/>
  <c r="BD93" i="10"/>
  <c r="BH93" i="10" s="1"/>
  <c r="AV93" i="10"/>
  <c r="AZ93" i="10" s="1"/>
  <c r="P93" i="10"/>
  <c r="T93" i="10" s="1"/>
  <c r="CM92" i="10"/>
  <c r="CL92" i="10"/>
  <c r="CK92" i="10"/>
  <c r="CB92" i="10"/>
  <c r="CF92" i="10" s="1"/>
  <c r="BT92" i="10"/>
  <c r="BX92" i="10" s="1"/>
  <c r="BL92" i="10"/>
  <c r="BP92" i="10" s="1"/>
  <c r="BD92" i="10"/>
  <c r="BH92" i="10" s="1"/>
  <c r="AV92" i="10"/>
  <c r="AZ92" i="10" s="1"/>
  <c r="X92" i="10"/>
  <c r="AB92" i="10" s="1"/>
  <c r="P92" i="10"/>
  <c r="T92" i="10" s="1"/>
  <c r="CM91" i="10"/>
  <c r="CB91" i="10"/>
  <c r="CF91" i="10" s="1"/>
  <c r="BT91" i="10"/>
  <c r="BX91" i="10" s="1"/>
  <c r="BL91" i="10"/>
  <c r="BP91" i="10" s="1"/>
  <c r="BD91" i="10"/>
  <c r="BH91" i="10" s="1"/>
  <c r="AV91" i="10"/>
  <c r="AZ91" i="10" s="1"/>
  <c r="X91" i="10"/>
  <c r="AB91" i="10" s="1"/>
  <c r="P91" i="10"/>
  <c r="T91" i="10" s="1"/>
  <c r="CM90" i="10"/>
  <c r="CL90" i="10"/>
  <c r="CK90" i="10"/>
  <c r="CB90" i="10"/>
  <c r="CF90" i="10" s="1"/>
  <c r="BT90" i="10"/>
  <c r="BX90" i="10" s="1"/>
  <c r="BL90" i="10"/>
  <c r="BP90" i="10" s="1"/>
  <c r="BD90" i="10"/>
  <c r="BH90" i="10" s="1"/>
  <c r="AV90" i="10"/>
  <c r="AZ90" i="10" s="1"/>
  <c r="AN90" i="10"/>
  <c r="AR90" i="10" s="1"/>
  <c r="AF90" i="10"/>
  <c r="AJ90" i="10" s="1"/>
  <c r="P90" i="10"/>
  <c r="T90" i="10" s="1"/>
  <c r="CO89" i="10"/>
  <c r="CM88" i="10"/>
  <c r="CL88" i="10"/>
  <c r="CK88" i="10"/>
  <c r="CI88" i="10"/>
  <c r="CB88" i="10"/>
  <c r="CF88" i="10" s="1"/>
  <c r="BT88" i="10"/>
  <c r="BX88" i="10" s="1"/>
  <c r="BL88" i="10"/>
  <c r="BP88" i="10" s="1"/>
  <c r="BD88" i="10"/>
  <c r="BH88" i="10" s="1"/>
  <c r="AV88" i="10"/>
  <c r="AZ88" i="10" s="1"/>
  <c r="AN88" i="10"/>
  <c r="AR88" i="10" s="1"/>
  <c r="AF88" i="10"/>
  <c r="AJ88" i="10" s="1"/>
  <c r="X88" i="10"/>
  <c r="AB88" i="10" s="1"/>
  <c r="P88" i="10"/>
  <c r="CM87" i="10"/>
  <c r="CL87" i="10"/>
  <c r="CK87" i="10"/>
  <c r="CI87" i="10"/>
  <c r="CB87" i="10"/>
  <c r="CF87" i="10" s="1"/>
  <c r="BT87" i="10"/>
  <c r="BX87" i="10" s="1"/>
  <c r="BL87" i="10"/>
  <c r="BP87" i="10" s="1"/>
  <c r="BD87" i="10"/>
  <c r="BH87" i="10" s="1"/>
  <c r="AV87" i="10"/>
  <c r="AZ87" i="10" s="1"/>
  <c r="AN87" i="10"/>
  <c r="AR87" i="10" s="1"/>
  <c r="AF87" i="10"/>
  <c r="AJ87" i="10" s="1"/>
  <c r="X87" i="10"/>
  <c r="AB87" i="10" s="1"/>
  <c r="P87" i="10"/>
  <c r="CM86" i="10"/>
  <c r="CB86" i="10"/>
  <c r="CF86" i="10" s="1"/>
  <c r="BX86" i="10"/>
  <c r="BT86" i="10"/>
  <c r="BL86" i="10"/>
  <c r="BP86" i="10" s="1"/>
  <c r="BH86" i="10"/>
  <c r="BD86" i="10"/>
  <c r="AV86" i="10"/>
  <c r="AZ86" i="10" s="1"/>
  <c r="AR86" i="10"/>
  <c r="AN86" i="10"/>
  <c r="AF86" i="10"/>
  <c r="AJ86" i="10" s="1"/>
  <c r="Z86" i="10"/>
  <c r="CL86" i="10" s="1"/>
  <c r="Y86" i="10"/>
  <c r="CK86" i="10" s="1"/>
  <c r="P86" i="10"/>
  <c r="T86" i="10" s="1"/>
  <c r="CM85" i="10"/>
  <c r="CL85" i="10"/>
  <c r="CK85" i="10"/>
  <c r="CB85" i="10"/>
  <c r="CF85" i="10" s="1"/>
  <c r="BX85" i="10"/>
  <c r="BT85" i="10"/>
  <c r="BL85" i="10"/>
  <c r="BP85" i="10" s="1"/>
  <c r="BH85" i="10"/>
  <c r="BD85" i="10"/>
  <c r="AV85" i="10"/>
  <c r="AZ85" i="10" s="1"/>
  <c r="AR85" i="10"/>
  <c r="AN85" i="10"/>
  <c r="AF85" i="10"/>
  <c r="AJ85" i="10" s="1"/>
  <c r="P85" i="10"/>
  <c r="T85" i="10" s="1"/>
  <c r="CM84" i="10"/>
  <c r="CB84" i="10"/>
  <c r="CF84" i="10" s="1"/>
  <c r="BT84" i="10"/>
  <c r="BX84" i="10" s="1"/>
  <c r="BP84" i="10"/>
  <c r="BL84" i="10"/>
  <c r="BD84" i="10"/>
  <c r="BH84" i="10" s="1"/>
  <c r="AV84" i="10"/>
  <c r="AZ84" i="10" s="1"/>
  <c r="AN84" i="10"/>
  <c r="AR84" i="10" s="1"/>
  <c r="AF84" i="10"/>
  <c r="AJ84" i="10" s="1"/>
  <c r="Z84" i="10"/>
  <c r="CL84" i="10" s="1"/>
  <c r="Y84" i="10"/>
  <c r="CK84" i="10" s="1"/>
  <c r="P84" i="10"/>
  <c r="T84" i="10" s="1"/>
  <c r="CM83" i="10"/>
  <c r="CB83" i="10"/>
  <c r="CF83" i="10" s="1"/>
  <c r="BT83" i="10"/>
  <c r="BX83" i="10" s="1"/>
  <c r="BP83" i="10"/>
  <c r="BL83" i="10"/>
  <c r="BD83" i="10"/>
  <c r="BH83" i="10" s="1"/>
  <c r="AV83" i="10"/>
  <c r="AZ83" i="10" s="1"/>
  <c r="AN83" i="10"/>
  <c r="AR83" i="10" s="1"/>
  <c r="AF83" i="10"/>
  <c r="AJ83" i="10" s="1"/>
  <c r="Y83" i="10"/>
  <c r="P83" i="10"/>
  <c r="CM82" i="10"/>
  <c r="CL82" i="10"/>
  <c r="CK82" i="10"/>
  <c r="CB82" i="10"/>
  <c r="CF82" i="10" s="1"/>
  <c r="BX82" i="10"/>
  <c r="BT82" i="10"/>
  <c r="BL82" i="10"/>
  <c r="BP82" i="10" s="1"/>
  <c r="BH82" i="10"/>
  <c r="BD82" i="10"/>
  <c r="AV82" i="10"/>
  <c r="AZ82" i="10" s="1"/>
  <c r="AR82" i="10"/>
  <c r="AN82" i="10"/>
  <c r="AF82" i="10"/>
  <c r="AJ82" i="10" s="1"/>
  <c r="P82" i="10"/>
  <c r="T82" i="10" s="1"/>
  <c r="CO81" i="10"/>
  <c r="CM80" i="10"/>
  <c r="CL80" i="10"/>
  <c r="CK80" i="10"/>
  <c r="CI80" i="10"/>
  <c r="CB80" i="10"/>
  <c r="CF80" i="10" s="1"/>
  <c r="BT80" i="10"/>
  <c r="BX80" i="10" s="1"/>
  <c r="BL80" i="10"/>
  <c r="BP80" i="10" s="1"/>
  <c r="BD80" i="10"/>
  <c r="BH80" i="10" s="1"/>
  <c r="AV80" i="10"/>
  <c r="AZ80" i="10" s="1"/>
  <c r="AN80" i="10"/>
  <c r="AR80" i="10" s="1"/>
  <c r="AF80" i="10"/>
  <c r="AJ80" i="10" s="1"/>
  <c r="X80" i="10"/>
  <c r="AB80" i="10" s="1"/>
  <c r="P80" i="10"/>
  <c r="CM79" i="10"/>
  <c r="CL79" i="10"/>
  <c r="CK79" i="10"/>
  <c r="CI79" i="10"/>
  <c r="CB79" i="10"/>
  <c r="CF79" i="10" s="1"/>
  <c r="BT79" i="10"/>
  <c r="BX79" i="10" s="1"/>
  <c r="BL79" i="10"/>
  <c r="BP79" i="10" s="1"/>
  <c r="BD79" i="10"/>
  <c r="BH79" i="10" s="1"/>
  <c r="AV79" i="10"/>
  <c r="AZ79" i="10" s="1"/>
  <c r="AN79" i="10"/>
  <c r="AR79" i="10" s="1"/>
  <c r="AF79" i="10"/>
  <c r="AJ79" i="10" s="1"/>
  <c r="X79" i="10"/>
  <c r="AB79" i="10" s="1"/>
  <c r="P79" i="10"/>
  <c r="CM78" i="10"/>
  <c r="CL78" i="10"/>
  <c r="CK78" i="10"/>
  <c r="CB78" i="10"/>
  <c r="CF78" i="10" s="1"/>
  <c r="BT78" i="10"/>
  <c r="BX78" i="10" s="1"/>
  <c r="BL78" i="10"/>
  <c r="BP78" i="10" s="1"/>
  <c r="BD78" i="10"/>
  <c r="BH78" i="10" s="1"/>
  <c r="P78" i="10"/>
  <c r="CM77" i="10"/>
  <c r="CL77" i="10"/>
  <c r="CK77" i="10"/>
  <c r="CF77" i="10"/>
  <c r="CB77" i="10"/>
  <c r="BX77" i="10"/>
  <c r="BT77" i="10"/>
  <c r="BP77" i="10"/>
  <c r="BL77" i="10"/>
  <c r="BH77" i="10"/>
  <c r="BD77" i="10"/>
  <c r="T77" i="10"/>
  <c r="P77" i="10"/>
  <c r="CM76" i="10"/>
  <c r="CB76" i="10"/>
  <c r="CF76" i="10" s="1"/>
  <c r="BT76" i="10"/>
  <c r="BX76" i="10" s="1"/>
  <c r="BL76" i="10"/>
  <c r="BP76" i="10" s="1"/>
  <c r="BH76" i="10"/>
  <c r="BD76" i="10"/>
  <c r="AX76" i="10"/>
  <c r="CL76" i="10" s="1"/>
  <c r="AW76" i="10"/>
  <c r="CK76" i="10" s="1"/>
  <c r="AN76" i="10"/>
  <c r="AR76" i="10" s="1"/>
  <c r="AF76" i="10"/>
  <c r="AJ76" i="10" s="1"/>
  <c r="X76" i="10"/>
  <c r="P76" i="10"/>
  <c r="T76" i="10" s="1"/>
  <c r="CM75" i="10"/>
  <c r="CK75" i="10"/>
  <c r="CB75" i="10"/>
  <c r="CF75" i="10" s="1"/>
  <c r="BT75" i="10"/>
  <c r="BX75" i="10" s="1"/>
  <c r="BL75" i="10"/>
  <c r="BP75" i="10" s="1"/>
  <c r="BD75" i="10"/>
  <c r="BH75" i="10" s="1"/>
  <c r="AX75" i="10"/>
  <c r="AP75" i="10"/>
  <c r="AH75" i="10"/>
  <c r="Z75" i="10"/>
  <c r="P75" i="10"/>
  <c r="T75" i="10" s="1"/>
  <c r="CM74" i="10"/>
  <c r="CL74" i="10"/>
  <c r="CK74" i="10"/>
  <c r="CB74" i="10"/>
  <c r="CF74" i="10" s="1"/>
  <c r="BX74" i="10"/>
  <c r="BT74" i="10"/>
  <c r="BL74" i="10"/>
  <c r="BP74" i="10" s="1"/>
  <c r="BH74" i="10"/>
  <c r="BD74" i="10"/>
  <c r="AV74" i="10"/>
  <c r="AZ74" i="10" s="1"/>
  <c r="AR74" i="10"/>
  <c r="AN74" i="10"/>
  <c r="AF74" i="10"/>
  <c r="AJ74" i="10" s="1"/>
  <c r="CM73" i="10"/>
  <c r="CL73" i="10"/>
  <c r="CK73" i="10"/>
  <c r="CB73" i="10"/>
  <c r="CF73" i="10" s="1"/>
  <c r="BT73" i="10"/>
  <c r="BX73" i="10" s="1"/>
  <c r="BL73" i="10"/>
  <c r="BP73" i="10" s="1"/>
  <c r="BD73" i="10"/>
  <c r="BH73" i="10" s="1"/>
  <c r="AV73" i="10"/>
  <c r="AZ73" i="10" s="1"/>
  <c r="AN73" i="10"/>
  <c r="AR73" i="10" s="1"/>
  <c r="AF73" i="10"/>
  <c r="AJ73" i="10" s="1"/>
  <c r="CM72" i="10"/>
  <c r="CL72" i="10"/>
  <c r="CK72" i="10"/>
  <c r="CB72" i="10"/>
  <c r="CF72" i="10" s="1"/>
  <c r="BT72" i="10"/>
  <c r="BX72" i="10" s="1"/>
  <c r="BL72" i="10"/>
  <c r="BP72" i="10" s="1"/>
  <c r="BD72" i="10"/>
  <c r="BH72" i="10" s="1"/>
  <c r="AV72" i="10"/>
  <c r="AZ72" i="10" s="1"/>
  <c r="AN72" i="10"/>
  <c r="AR72" i="10" s="1"/>
  <c r="AF72" i="10"/>
  <c r="AJ72" i="10" s="1"/>
  <c r="CM71" i="10"/>
  <c r="CL71" i="10"/>
  <c r="CK71" i="10"/>
  <c r="CB71" i="10"/>
  <c r="CF71" i="10" s="1"/>
  <c r="BT71" i="10"/>
  <c r="BX71" i="10" s="1"/>
  <c r="BL71" i="10"/>
  <c r="BP71" i="10" s="1"/>
  <c r="BD71" i="10"/>
  <c r="BH71" i="10" s="1"/>
  <c r="AV71" i="10"/>
  <c r="AZ71" i="10" s="1"/>
  <c r="AN71" i="10"/>
  <c r="AR71" i="10" s="1"/>
  <c r="AF71" i="10"/>
  <c r="AJ71" i="10" s="1"/>
  <c r="CM70" i="10"/>
  <c r="CL70" i="10"/>
  <c r="CK70" i="10"/>
  <c r="CF70" i="10"/>
  <c r="CB70" i="10"/>
  <c r="BT70" i="10"/>
  <c r="BX70" i="10" s="1"/>
  <c r="BP70" i="10"/>
  <c r="BL70" i="10"/>
  <c r="BD70" i="10"/>
  <c r="BH70" i="10" s="1"/>
  <c r="AZ70" i="10"/>
  <c r="AV70" i="10"/>
  <c r="AN70" i="10"/>
  <c r="AR70" i="10" s="1"/>
  <c r="AJ70" i="10"/>
  <c r="AF70" i="10"/>
  <c r="CO69" i="10"/>
  <c r="CM68" i="10"/>
  <c r="CL68" i="10"/>
  <c r="CK68" i="10"/>
  <c r="CI68" i="10"/>
  <c r="CF68" i="10"/>
  <c r="CB68" i="10"/>
  <c r="BT68" i="10"/>
  <c r="BX68" i="10" s="1"/>
  <c r="BP68" i="10"/>
  <c r="BL68" i="10"/>
  <c r="BD68" i="10"/>
  <c r="BH68" i="10" s="1"/>
  <c r="AZ68" i="10"/>
  <c r="AV68" i="10"/>
  <c r="AN68" i="10"/>
  <c r="AR68" i="10" s="1"/>
  <c r="AJ68" i="10"/>
  <c r="AF68" i="10"/>
  <c r="X68" i="10"/>
  <c r="CJ68" i="10" s="1"/>
  <c r="T68" i="10"/>
  <c r="P68" i="10"/>
  <c r="CM67" i="10"/>
  <c r="CL67" i="10"/>
  <c r="CK67" i="10"/>
  <c r="CI67" i="10"/>
  <c r="CB67" i="10"/>
  <c r="CF67" i="10" s="1"/>
  <c r="BT67" i="10"/>
  <c r="BX67" i="10" s="1"/>
  <c r="BL67" i="10"/>
  <c r="BP67" i="10" s="1"/>
  <c r="BD67" i="10"/>
  <c r="BH67" i="10" s="1"/>
  <c r="AV67" i="10"/>
  <c r="AZ67" i="10" s="1"/>
  <c r="AR67" i="10"/>
  <c r="AN67" i="10"/>
  <c r="AF67" i="10"/>
  <c r="AJ67" i="10" s="1"/>
  <c r="X67" i="10"/>
  <c r="AB67" i="10" s="1"/>
  <c r="P67" i="10"/>
  <c r="T67" i="10" s="1"/>
  <c r="CM66" i="10"/>
  <c r="CL66" i="10"/>
  <c r="BT66" i="10"/>
  <c r="BX66" i="10" s="1"/>
  <c r="BD66" i="10"/>
  <c r="BH66" i="10" s="1"/>
  <c r="CM65" i="10"/>
  <c r="CL65" i="10"/>
  <c r="CK65" i="10"/>
  <c r="CB65" i="10"/>
  <c r="CF65" i="10" s="1"/>
  <c r="BT65" i="10"/>
  <c r="BX65" i="10" s="1"/>
  <c r="BL65" i="10"/>
  <c r="BP65" i="10" s="1"/>
  <c r="BD65" i="10"/>
  <c r="BH65" i="10" s="1"/>
  <c r="AZ65" i="10"/>
  <c r="AV65" i="10"/>
  <c r="AN65" i="10"/>
  <c r="AR65" i="10" s="1"/>
  <c r="AF65" i="10"/>
  <c r="AJ65" i="10" s="1"/>
  <c r="X65" i="10"/>
  <c r="AB65" i="10" s="1"/>
  <c r="CM64" i="10"/>
  <c r="CK64" i="10"/>
  <c r="CB64" i="10"/>
  <c r="BX64" i="10"/>
  <c r="BV64" i="10"/>
  <c r="BV113" i="10" s="1"/>
  <c r="BT64" i="10"/>
  <c r="BL64" i="10"/>
  <c r="BH64" i="10"/>
  <c r="BF64" i="10"/>
  <c r="BF113" i="10" s="1"/>
  <c r="BD64" i="10"/>
  <c r="AX64" i="10"/>
  <c r="AV64" i="10"/>
  <c r="AZ64" i="10" s="1"/>
  <c r="AP64" i="10"/>
  <c r="AN64" i="10"/>
  <c r="AH64" i="10"/>
  <c r="AF64" i="10"/>
  <c r="Z64" i="10"/>
  <c r="X64" i="10"/>
  <c r="AB64" i="10" s="1"/>
  <c r="CO63" i="10"/>
  <c r="CO62" i="10"/>
  <c r="CE61" i="10"/>
  <c r="BW61" i="10"/>
  <c r="BV61" i="10"/>
  <c r="BO61" i="10"/>
  <c r="BN61" i="10"/>
  <c r="BG61" i="10"/>
  <c r="BF61" i="10"/>
  <c r="AY61" i="10"/>
  <c r="AQ61" i="10"/>
  <c r="AP61" i="10"/>
  <c r="AI61" i="10"/>
  <c r="AA61" i="10"/>
  <c r="S61" i="10"/>
  <c r="CM60" i="10"/>
  <c r="CL60" i="10"/>
  <c r="CK60" i="10"/>
  <c r="CI60" i="10"/>
  <c r="CF60" i="10"/>
  <c r="CB60" i="10"/>
  <c r="BT60" i="10"/>
  <c r="BX60" i="10" s="1"/>
  <c r="BL60" i="10"/>
  <c r="BP60" i="10" s="1"/>
  <c r="BD60" i="10"/>
  <c r="BH60" i="10" s="1"/>
  <c r="AV60" i="10"/>
  <c r="AZ60" i="10" s="1"/>
  <c r="AN60" i="10"/>
  <c r="AR60" i="10" s="1"/>
  <c r="AF60" i="10"/>
  <c r="AJ60" i="10" s="1"/>
  <c r="X60" i="10"/>
  <c r="P60" i="10"/>
  <c r="T60" i="10" s="1"/>
  <c r="CM59" i="10"/>
  <c r="CL59" i="10"/>
  <c r="CK59" i="10"/>
  <c r="CI59" i="10"/>
  <c r="CB59" i="10"/>
  <c r="CF59" i="10" s="1"/>
  <c r="BT59" i="10"/>
  <c r="BX59" i="10" s="1"/>
  <c r="BL59" i="10"/>
  <c r="BP59" i="10" s="1"/>
  <c r="BD59" i="10"/>
  <c r="BH59" i="10" s="1"/>
  <c r="AV59" i="10"/>
  <c r="AZ59" i="10" s="1"/>
  <c r="AN59" i="10"/>
  <c r="AR59" i="10" s="1"/>
  <c r="AF59" i="10"/>
  <c r="AJ59" i="10" s="1"/>
  <c r="X59" i="10"/>
  <c r="AB59" i="10" s="1"/>
  <c r="P59" i="10"/>
  <c r="T59" i="10" s="1"/>
  <c r="CM58" i="10"/>
  <c r="CK58" i="10"/>
  <c r="CB58" i="10"/>
  <c r="CF58" i="10" s="1"/>
  <c r="BT58" i="10"/>
  <c r="BX58" i="10" s="1"/>
  <c r="BL58" i="10"/>
  <c r="BP58" i="10" s="1"/>
  <c r="BH58" i="10"/>
  <c r="BD58" i="10"/>
  <c r="AH58" i="10"/>
  <c r="AH61" i="10" s="1"/>
  <c r="Z58" i="10"/>
  <c r="CL58" i="10" s="1"/>
  <c r="X58" i="10"/>
  <c r="P58" i="10"/>
  <c r="T58" i="10" s="1"/>
  <c r="CM57" i="10"/>
  <c r="CD57" i="10"/>
  <c r="CC57" i="10"/>
  <c r="CK57" i="10" s="1"/>
  <c r="BT57" i="10"/>
  <c r="BX57" i="10" s="1"/>
  <c r="BL57" i="10"/>
  <c r="BP57" i="10" s="1"/>
  <c r="BD57" i="10"/>
  <c r="BH57" i="10" s="1"/>
  <c r="AV57" i="10"/>
  <c r="AZ57" i="10" s="1"/>
  <c r="AN57" i="10"/>
  <c r="AR57" i="10" s="1"/>
  <c r="AF57" i="10"/>
  <c r="AJ57" i="10" s="1"/>
  <c r="X57" i="10"/>
  <c r="AB57" i="10" s="1"/>
  <c r="P57" i="10"/>
  <c r="T57" i="10" s="1"/>
  <c r="CM56" i="10"/>
  <c r="CB56" i="10"/>
  <c r="CF56" i="10" s="1"/>
  <c r="BT56" i="10"/>
  <c r="BX56" i="10" s="1"/>
  <c r="BL56" i="10"/>
  <c r="BP56" i="10" s="1"/>
  <c r="BD56" i="10"/>
  <c r="BH56" i="10" s="1"/>
  <c r="AX56" i="10"/>
  <c r="CL56" i="10" s="1"/>
  <c r="AW56" i="10"/>
  <c r="AN56" i="10"/>
  <c r="AR56" i="10" s="1"/>
  <c r="AF56" i="10"/>
  <c r="AJ56" i="10" s="1"/>
  <c r="X56" i="10"/>
  <c r="AB56" i="10" s="1"/>
  <c r="P56" i="10"/>
  <c r="T56" i="10" s="1"/>
  <c r="CM55" i="10"/>
  <c r="CB55" i="10"/>
  <c r="CF55" i="10" s="1"/>
  <c r="BT55" i="10"/>
  <c r="BX55" i="10" s="1"/>
  <c r="BL55" i="10"/>
  <c r="BP55" i="10" s="1"/>
  <c r="BD55" i="10"/>
  <c r="BH55" i="10" s="1"/>
  <c r="AX55" i="10"/>
  <c r="CL55" i="10" s="1"/>
  <c r="AW55" i="10"/>
  <c r="CK55" i="10" s="1"/>
  <c r="AN55" i="10"/>
  <c r="AR55" i="10" s="1"/>
  <c r="AF55" i="10"/>
  <c r="AJ55" i="10" s="1"/>
  <c r="X55" i="10"/>
  <c r="AB55" i="10" s="1"/>
  <c r="T55" i="10"/>
  <c r="P55" i="10"/>
  <c r="CM54" i="10"/>
  <c r="CL54" i="10"/>
  <c r="CK54" i="10"/>
  <c r="CB54" i="10"/>
  <c r="CF54" i="10" s="1"/>
  <c r="BT54" i="10"/>
  <c r="BX54" i="10" s="1"/>
  <c r="BL54" i="10"/>
  <c r="BP54" i="10" s="1"/>
  <c r="BD54" i="10"/>
  <c r="BH54" i="10" s="1"/>
  <c r="AN54" i="10"/>
  <c r="AR54" i="10" s="1"/>
  <c r="AF54" i="10"/>
  <c r="AJ54" i="10" s="1"/>
  <c r="X54" i="10"/>
  <c r="AB54" i="10" s="1"/>
  <c r="T54" i="10"/>
  <c r="P54" i="10"/>
  <c r="CM53" i="10"/>
  <c r="CK53" i="10"/>
  <c r="CB53" i="10"/>
  <c r="CF53" i="10" s="1"/>
  <c r="BT53" i="10"/>
  <c r="BX53" i="10" s="1"/>
  <c r="BL53" i="10"/>
  <c r="BP53" i="10" s="1"/>
  <c r="BD53" i="10"/>
  <c r="BH53" i="10" s="1"/>
  <c r="AX53" i="10"/>
  <c r="AN53" i="10"/>
  <c r="AR53" i="10" s="1"/>
  <c r="AF53" i="10"/>
  <c r="AJ53" i="10" s="1"/>
  <c r="X53" i="10"/>
  <c r="AB53" i="10" s="1"/>
  <c r="P53" i="10"/>
  <c r="CM52" i="10"/>
  <c r="CK52" i="10"/>
  <c r="CB52" i="10"/>
  <c r="CF52" i="10" s="1"/>
  <c r="BT52" i="10"/>
  <c r="BX52" i="10" s="1"/>
  <c r="BL52" i="10"/>
  <c r="BP52" i="10" s="1"/>
  <c r="BD52" i="10"/>
  <c r="BH52" i="10" s="1"/>
  <c r="Z52" i="10"/>
  <c r="CL52" i="10" s="1"/>
  <c r="P52" i="10"/>
  <c r="T52" i="10" s="1"/>
  <c r="CM51" i="10"/>
  <c r="CL51" i="10"/>
  <c r="CK51" i="10"/>
  <c r="CB51" i="10"/>
  <c r="CF51" i="10" s="1"/>
  <c r="BT51" i="10"/>
  <c r="BX51" i="10" s="1"/>
  <c r="BL51" i="10"/>
  <c r="BP51" i="10" s="1"/>
  <c r="BD51" i="10"/>
  <c r="BH51" i="10" s="1"/>
  <c r="P51" i="10"/>
  <c r="T51" i="10" s="1"/>
  <c r="CO50" i="10"/>
  <c r="CM49" i="10"/>
  <c r="CL49" i="10"/>
  <c r="CK49" i="10"/>
  <c r="CI49" i="10"/>
  <c r="CB49" i="10"/>
  <c r="CF49" i="10" s="1"/>
  <c r="BT49" i="10"/>
  <c r="BX49" i="10" s="1"/>
  <c r="BL49" i="10"/>
  <c r="BP49" i="10" s="1"/>
  <c r="BD49" i="10"/>
  <c r="BH49" i="10" s="1"/>
  <c r="AV49" i="10"/>
  <c r="AZ49" i="10" s="1"/>
  <c r="AN49" i="10"/>
  <c r="AR49" i="10" s="1"/>
  <c r="AF49" i="10"/>
  <c r="AJ49" i="10" s="1"/>
  <c r="X49" i="10"/>
  <c r="AB49" i="10" s="1"/>
  <c r="P49" i="10"/>
  <c r="CM48" i="10"/>
  <c r="CL48" i="10"/>
  <c r="CB48" i="10"/>
  <c r="CF48" i="10" s="1"/>
  <c r="BT48" i="10"/>
  <c r="BX48" i="10" s="1"/>
  <c r="BL48" i="10"/>
  <c r="BP48" i="10" s="1"/>
  <c r="BD48" i="10"/>
  <c r="BH48" i="10" s="1"/>
  <c r="AF48" i="10"/>
  <c r="AJ48" i="10" s="1"/>
  <c r="X48" i="10"/>
  <c r="AB48" i="10" s="1"/>
  <c r="P48" i="10"/>
  <c r="CM47" i="10"/>
  <c r="CL47" i="10"/>
  <c r="CB47" i="10"/>
  <c r="CF47" i="10" s="1"/>
  <c r="BT47" i="10"/>
  <c r="BX47" i="10" s="1"/>
  <c r="BL47" i="10"/>
  <c r="BP47" i="10" s="1"/>
  <c r="BD47" i="10"/>
  <c r="BH47" i="10" s="1"/>
  <c r="AV47" i="10"/>
  <c r="AZ47" i="10" s="1"/>
  <c r="AF47" i="10"/>
  <c r="AJ47" i="10" s="1"/>
  <c r="X47" i="10"/>
  <c r="AB47" i="10" s="1"/>
  <c r="P47" i="10"/>
  <c r="T47" i="10" s="1"/>
  <c r="CM46" i="10"/>
  <c r="CL46" i="10"/>
  <c r="CC46" i="10"/>
  <c r="BU46" i="10"/>
  <c r="BU61" i="10" s="1"/>
  <c r="BM46" i="10"/>
  <c r="BM61" i="10" s="1"/>
  <c r="BE46" i="10"/>
  <c r="BE61" i="10" s="1"/>
  <c r="AW46" i="10"/>
  <c r="AO46" i="10"/>
  <c r="AG46" i="10"/>
  <c r="AG61" i="10" s="1"/>
  <c r="Y46" i="10"/>
  <c r="Y61" i="10" s="1"/>
  <c r="Q46" i="10"/>
  <c r="CK46" i="10" s="1"/>
  <c r="CO45" i="10"/>
  <c r="CM44" i="10"/>
  <c r="CL44" i="10"/>
  <c r="CK44" i="10"/>
  <c r="CI44" i="10"/>
  <c r="CB44" i="10"/>
  <c r="CF44" i="10" s="1"/>
  <c r="BT44" i="10"/>
  <c r="BX44" i="10" s="1"/>
  <c r="BL44" i="10"/>
  <c r="BP44" i="10" s="1"/>
  <c r="BD44" i="10"/>
  <c r="BH44" i="10" s="1"/>
  <c r="AV44" i="10"/>
  <c r="AZ44" i="10" s="1"/>
  <c r="AN44" i="10"/>
  <c r="AR44" i="10" s="1"/>
  <c r="AF44" i="10"/>
  <c r="AJ44" i="10" s="1"/>
  <c r="X44" i="10"/>
  <c r="AB44" i="10" s="1"/>
  <c r="P44" i="10"/>
  <c r="CM43" i="10"/>
  <c r="CL43" i="10"/>
  <c r="CK43" i="10"/>
  <c r="CI43" i="10"/>
  <c r="CB43" i="10"/>
  <c r="CF43" i="10" s="1"/>
  <c r="BT43" i="10"/>
  <c r="BX43" i="10" s="1"/>
  <c r="BL43" i="10"/>
  <c r="BP43" i="10" s="1"/>
  <c r="BD43" i="10"/>
  <c r="BH43" i="10" s="1"/>
  <c r="AV43" i="10"/>
  <c r="AZ43" i="10" s="1"/>
  <c r="AN43" i="10"/>
  <c r="AR43" i="10" s="1"/>
  <c r="AJ43" i="10"/>
  <c r="AF43" i="10"/>
  <c r="X43" i="10"/>
  <c r="AB43" i="10" s="1"/>
  <c r="P43" i="10"/>
  <c r="CJ43" i="10" s="1"/>
  <c r="CN43" i="10" s="1"/>
  <c r="CM42" i="10"/>
  <c r="CL42" i="10"/>
  <c r="CK42" i="10"/>
  <c r="CM41" i="10"/>
  <c r="CL41" i="10"/>
  <c r="CK41" i="10"/>
  <c r="CO40" i="10"/>
  <c r="CM39" i="10"/>
  <c r="CL39" i="10"/>
  <c r="CK39" i="10"/>
  <c r="CI39" i="10"/>
  <c r="CB39" i="10"/>
  <c r="CF39" i="10" s="1"/>
  <c r="BT39" i="10"/>
  <c r="BX39" i="10" s="1"/>
  <c r="BL39" i="10"/>
  <c r="BP39" i="10" s="1"/>
  <c r="BD39" i="10"/>
  <c r="BH39" i="10" s="1"/>
  <c r="AV39" i="10"/>
  <c r="AZ39" i="10" s="1"/>
  <c r="AN39" i="10"/>
  <c r="AR39" i="10" s="1"/>
  <c r="AF39" i="10"/>
  <c r="AJ39" i="10" s="1"/>
  <c r="CM38" i="10"/>
  <c r="CK38" i="10"/>
  <c r="CB38" i="10"/>
  <c r="CF38" i="10" s="1"/>
  <c r="BT38" i="10"/>
  <c r="BX38" i="10" s="1"/>
  <c r="BL38" i="10"/>
  <c r="BP38" i="10" s="1"/>
  <c r="BD38" i="10"/>
  <c r="BH38" i="10" s="1"/>
  <c r="AV38" i="10"/>
  <c r="AZ38" i="10" s="1"/>
  <c r="AN38" i="10"/>
  <c r="AR38" i="10" s="1"/>
  <c r="AF38" i="10"/>
  <c r="AJ38" i="10" s="1"/>
  <c r="CM37" i="10"/>
  <c r="CK37" i="10"/>
  <c r="CF37" i="10"/>
  <c r="CB37" i="10"/>
  <c r="BT37" i="10"/>
  <c r="BX37" i="10" s="1"/>
  <c r="BL37" i="10"/>
  <c r="BP37" i="10" s="1"/>
  <c r="BD37" i="10"/>
  <c r="BH37" i="10" s="1"/>
  <c r="AV37" i="10"/>
  <c r="AZ37" i="10" s="1"/>
  <c r="AN37" i="10"/>
  <c r="AR37" i="10" s="1"/>
  <c r="AF37" i="10"/>
  <c r="AJ37" i="10" s="1"/>
  <c r="CM36" i="10"/>
  <c r="CB36" i="10"/>
  <c r="CF36" i="10" s="1"/>
  <c r="BT36" i="10"/>
  <c r="BX36" i="10" s="1"/>
  <c r="BP36" i="10"/>
  <c r="BL36" i="10"/>
  <c r="BD36" i="10"/>
  <c r="BH36" i="10" s="1"/>
  <c r="AV36" i="10"/>
  <c r="AZ36" i="10" s="1"/>
  <c r="AN36" i="10"/>
  <c r="AR36" i="10" s="1"/>
  <c r="AF36" i="10"/>
  <c r="AJ36" i="10" s="1"/>
  <c r="Z61" i="10"/>
  <c r="CM35" i="10"/>
  <c r="CL35" i="10"/>
  <c r="CK35" i="10"/>
  <c r="CB35" i="10"/>
  <c r="CF35" i="10" s="1"/>
  <c r="BT35" i="10"/>
  <c r="BL35" i="10"/>
  <c r="BP35" i="10" s="1"/>
  <c r="BD35" i="10"/>
  <c r="AV35" i="10"/>
  <c r="AR35" i="10"/>
  <c r="AN35" i="10"/>
  <c r="AF35" i="10"/>
  <c r="AJ35" i="10" s="1"/>
  <c r="CO34" i="10"/>
  <c r="CO33" i="10"/>
  <c r="CE32" i="10"/>
  <c r="BW32" i="10"/>
  <c r="BU32" i="10"/>
  <c r="BO32" i="10"/>
  <c r="BG32" i="10"/>
  <c r="BE32" i="10"/>
  <c r="AY32" i="10"/>
  <c r="AQ32" i="10"/>
  <c r="AI32" i="10"/>
  <c r="AA32" i="10"/>
  <c r="CM31" i="10"/>
  <c r="CL31" i="10"/>
  <c r="CK31" i="10"/>
  <c r="CI31" i="10"/>
  <c r="CB31" i="10"/>
  <c r="CF31" i="10" s="1"/>
  <c r="BX31" i="10"/>
  <c r="BT31" i="10"/>
  <c r="BL31" i="10"/>
  <c r="BP31" i="10" s="1"/>
  <c r="BD31" i="10"/>
  <c r="BH31" i="10" s="1"/>
  <c r="AV31" i="10"/>
  <c r="AZ31" i="10" s="1"/>
  <c r="AN31" i="10"/>
  <c r="AR31" i="10" s="1"/>
  <c r="AF31" i="10"/>
  <c r="AJ31" i="10" s="1"/>
  <c r="X31" i="10"/>
  <c r="AB31" i="10" s="1"/>
  <c r="P31" i="10"/>
  <c r="T31" i="10" s="1"/>
  <c r="CM30" i="10"/>
  <c r="CL30" i="10"/>
  <c r="CK30" i="10"/>
  <c r="BT30" i="10"/>
  <c r="BX30" i="10" s="1"/>
  <c r="BL30" i="10"/>
  <c r="BP30" i="10" s="1"/>
  <c r="BD30" i="10"/>
  <c r="BH30" i="10" s="1"/>
  <c r="AV30" i="10"/>
  <c r="AZ30" i="10" s="1"/>
  <c r="AN30" i="10"/>
  <c r="AR30" i="10" s="1"/>
  <c r="AJ30" i="10"/>
  <c r="AF30" i="10"/>
  <c r="X30" i="10"/>
  <c r="AB30" i="10" s="1"/>
  <c r="P30" i="10"/>
  <c r="T30" i="10" s="1"/>
  <c r="CM29" i="10"/>
  <c r="CK29" i="10"/>
  <c r="CD29" i="10"/>
  <c r="BV29" i="10"/>
  <c r="BL29" i="10"/>
  <c r="BP29" i="10" s="1"/>
  <c r="BF29" i="10"/>
  <c r="AX29" i="10"/>
  <c r="AP29" i="10"/>
  <c r="AH29" i="10"/>
  <c r="Z29" i="10"/>
  <c r="P29" i="10"/>
  <c r="T29" i="10" s="1"/>
  <c r="CM28" i="10"/>
  <c r="CK28" i="10"/>
  <c r="BL28" i="10"/>
  <c r="BP28" i="10" s="1"/>
  <c r="P28" i="10"/>
  <c r="CM27" i="10"/>
  <c r="CL27" i="10"/>
  <c r="CK27" i="10"/>
  <c r="CB27" i="10"/>
  <c r="CF27" i="10" s="1"/>
  <c r="BT27" i="10"/>
  <c r="BX27" i="10" s="1"/>
  <c r="BL27" i="10"/>
  <c r="BP27" i="10" s="1"/>
  <c r="BD27" i="10"/>
  <c r="BH27" i="10" s="1"/>
  <c r="CO26" i="10"/>
  <c r="CM25" i="10"/>
  <c r="CL25" i="10"/>
  <c r="CK25" i="10"/>
  <c r="CI25" i="10"/>
  <c r="CB25" i="10"/>
  <c r="CF25" i="10" s="1"/>
  <c r="BT25" i="10"/>
  <c r="BX25" i="10" s="1"/>
  <c r="BL25" i="10"/>
  <c r="BP25" i="10" s="1"/>
  <c r="BD25" i="10"/>
  <c r="BH25" i="10" s="1"/>
  <c r="AZ25" i="10"/>
  <c r="AV25" i="10"/>
  <c r="AN25" i="10"/>
  <c r="AR25" i="10" s="1"/>
  <c r="AF25" i="10"/>
  <c r="AJ25" i="10" s="1"/>
  <c r="X25" i="10"/>
  <c r="AB25" i="10" s="1"/>
  <c r="P25" i="10"/>
  <c r="CM24" i="10"/>
  <c r="CL24" i="10"/>
  <c r="BT24" i="10"/>
  <c r="BX24" i="10" s="1"/>
  <c r="BD24" i="10"/>
  <c r="BH24" i="10" s="1"/>
  <c r="CK23" i="10"/>
  <c r="CB23" i="10"/>
  <c r="CF23" i="10" s="1"/>
  <c r="BT23" i="10"/>
  <c r="BX23" i="10" s="1"/>
  <c r="BN23" i="10"/>
  <c r="BN32" i="10" s="1"/>
  <c r="BL23" i="10"/>
  <c r="BD23" i="10"/>
  <c r="BH23" i="10" s="1"/>
  <c r="AX23" i="10"/>
  <c r="AP23" i="10"/>
  <c r="AH23" i="10"/>
  <c r="Z23" i="10"/>
  <c r="S23" i="10"/>
  <c r="CM23" i="10" s="1"/>
  <c r="R23" i="10"/>
  <c r="CO22" i="10"/>
  <c r="CM21" i="10"/>
  <c r="CL21" i="10"/>
  <c r="CK21" i="10"/>
  <c r="CI21" i="10"/>
  <c r="CB21" i="10"/>
  <c r="CF21" i="10" s="1"/>
  <c r="BT21" i="10"/>
  <c r="BX21" i="10" s="1"/>
  <c r="BL21" i="10"/>
  <c r="BP21" i="10" s="1"/>
  <c r="BD21" i="10"/>
  <c r="BH21" i="10" s="1"/>
  <c r="AV21" i="10"/>
  <c r="AZ21" i="10" s="1"/>
  <c r="AN21" i="10"/>
  <c r="AR21" i="10" s="1"/>
  <c r="AF21" i="10"/>
  <c r="AJ21" i="10" s="1"/>
  <c r="X21" i="10"/>
  <c r="AB21" i="10" s="1"/>
  <c r="P21" i="10"/>
  <c r="CM20" i="10"/>
  <c r="CB20" i="10"/>
  <c r="CF20" i="10" s="1"/>
  <c r="BT20" i="10"/>
  <c r="BX20" i="10" s="1"/>
  <c r="BP20" i="10"/>
  <c r="BL20" i="10"/>
  <c r="BD20" i="10"/>
  <c r="BH20" i="10" s="1"/>
  <c r="AV20" i="10"/>
  <c r="AZ20" i="10" s="1"/>
  <c r="AN20" i="10"/>
  <c r="AR20" i="10" s="1"/>
  <c r="AF20" i="10"/>
  <c r="AJ20" i="10" s="1"/>
  <c r="X20" i="10"/>
  <c r="AB20" i="10" s="1"/>
  <c r="R20" i="10"/>
  <c r="CL20" i="10" s="1"/>
  <c r="CM19" i="10"/>
  <c r="CL19" i="10"/>
  <c r="CK19" i="10"/>
  <c r="CF19" i="10"/>
  <c r="CB19" i="10"/>
  <c r="BT19" i="10"/>
  <c r="BX19" i="10" s="1"/>
  <c r="BL19" i="10"/>
  <c r="BP19" i="10" s="1"/>
  <c r="BD19" i="10"/>
  <c r="BH19" i="10" s="1"/>
  <c r="AV19" i="10"/>
  <c r="AZ19" i="10" s="1"/>
  <c r="AN19" i="10"/>
  <c r="AR19" i="10" s="1"/>
  <c r="AF19" i="10"/>
  <c r="AJ19" i="10" s="1"/>
  <c r="X19" i="10"/>
  <c r="AB19" i="10" s="1"/>
  <c r="CM18" i="10"/>
  <c r="CL18" i="10"/>
  <c r="CK18" i="10"/>
  <c r="CB18" i="10"/>
  <c r="CF18" i="10" s="1"/>
  <c r="BT18" i="10"/>
  <c r="BX18" i="10" s="1"/>
  <c r="BL18" i="10"/>
  <c r="BP18" i="10" s="1"/>
  <c r="BH18" i="10"/>
  <c r="BD18" i="10"/>
  <c r="AV18" i="10"/>
  <c r="AZ18" i="10" s="1"/>
  <c r="AN18" i="10"/>
  <c r="AR18" i="10" s="1"/>
  <c r="AF18" i="10"/>
  <c r="AJ18" i="10" s="1"/>
  <c r="X18" i="10"/>
  <c r="AB18" i="10" s="1"/>
  <c r="CM17" i="10"/>
  <c r="CL17" i="10"/>
  <c r="CK17" i="10"/>
  <c r="CB17" i="10"/>
  <c r="CF17" i="10" s="1"/>
  <c r="BT17" i="10"/>
  <c r="BX17" i="10" s="1"/>
  <c r="BP17" i="10"/>
  <c r="BL17" i="10"/>
  <c r="BD17" i="10"/>
  <c r="BH17" i="10" s="1"/>
  <c r="AV17" i="10"/>
  <c r="AZ17" i="10" s="1"/>
  <c r="AN17" i="10"/>
  <c r="AR17" i="10" s="1"/>
  <c r="AF17" i="10"/>
  <c r="AJ17" i="10" s="1"/>
  <c r="X17" i="10"/>
  <c r="AB17" i="10" s="1"/>
  <c r="CM16" i="10"/>
  <c r="CL16" i="10"/>
  <c r="CK16" i="10"/>
  <c r="CB16" i="10"/>
  <c r="CF16" i="10" s="1"/>
  <c r="BX16" i="10"/>
  <c r="BT16" i="10"/>
  <c r="BL16" i="10"/>
  <c r="BP16" i="10" s="1"/>
  <c r="BD16" i="10"/>
  <c r="BH16" i="10" s="1"/>
  <c r="AV16" i="10"/>
  <c r="AZ16" i="10" s="1"/>
  <c r="AN16" i="10"/>
  <c r="AR16" i="10" s="1"/>
  <c r="AF16" i="10"/>
  <c r="AJ16" i="10" s="1"/>
  <c r="X16" i="10"/>
  <c r="AB16" i="10" s="1"/>
  <c r="CM15" i="10"/>
  <c r="CL15" i="10"/>
  <c r="CK15" i="10"/>
  <c r="CF15" i="10"/>
  <c r="CB15" i="10"/>
  <c r="BT15" i="10"/>
  <c r="BL15" i="10"/>
  <c r="BP15" i="10" s="1"/>
  <c r="BD15" i="10"/>
  <c r="BH15" i="10" s="1"/>
  <c r="AV15" i="10"/>
  <c r="AZ15" i="10" s="1"/>
  <c r="AN15" i="10"/>
  <c r="AR15" i="10" s="1"/>
  <c r="AF15" i="10"/>
  <c r="AJ15" i="10" s="1"/>
  <c r="X15" i="10"/>
  <c r="AB15" i="10" s="1"/>
  <c r="CM14" i="10"/>
  <c r="CL14" i="10"/>
  <c r="CK14" i="10"/>
  <c r="CB14" i="10"/>
  <c r="CF14" i="10" s="1"/>
  <c r="BT14" i="10"/>
  <c r="BX14" i="10" s="1"/>
  <c r="BL14" i="10"/>
  <c r="BP14" i="10" s="1"/>
  <c r="BH14" i="10"/>
  <c r="BD14" i="10"/>
  <c r="AV14" i="10"/>
  <c r="AN14" i="10"/>
  <c r="AR14" i="10" s="1"/>
  <c r="AF14" i="10"/>
  <c r="AJ14" i="10" s="1"/>
  <c r="X14" i="10"/>
  <c r="AB14" i="10" s="1"/>
  <c r="CO13" i="10"/>
  <c r="CO12" i="10"/>
  <c r="CE11" i="10"/>
  <c r="CD11" i="10"/>
  <c r="CC11" i="10"/>
  <c r="BW11" i="10"/>
  <c r="BV11" i="10"/>
  <c r="BU11" i="10"/>
  <c r="BO11" i="10"/>
  <c r="BN11" i="10"/>
  <c r="BM11" i="10"/>
  <c r="BG11" i="10"/>
  <c r="BF11" i="10"/>
  <c r="BE11" i="10"/>
  <c r="AY11" i="10"/>
  <c r="AX11" i="10"/>
  <c r="AW11" i="10"/>
  <c r="AQ11" i="10"/>
  <c r="AP11" i="10"/>
  <c r="AO11" i="10"/>
  <c r="AI11" i="10"/>
  <c r="AH11" i="10"/>
  <c r="AG11" i="10"/>
  <c r="AA11" i="10"/>
  <c r="Z11" i="10"/>
  <c r="Y11" i="10"/>
  <c r="S11" i="10"/>
  <c r="Q11" i="10"/>
  <c r="CM10" i="10"/>
  <c r="CM11" i="10" s="1"/>
  <c r="CK10" i="10"/>
  <c r="CK11" i="10" s="1"/>
  <c r="R10" i="10"/>
  <c r="CL10" i="10" s="1"/>
  <c r="CL11" i="10" s="1"/>
  <c r="CE113" i="15"/>
  <c r="CD113" i="15"/>
  <c r="BW113" i="15"/>
  <c r="BU113" i="15"/>
  <c r="BO113" i="15"/>
  <c r="BN113" i="15"/>
  <c r="BG113" i="15"/>
  <c r="BE113" i="15"/>
  <c r="AY113" i="15"/>
  <c r="AQ113" i="15"/>
  <c r="AI113" i="15"/>
  <c r="AA113" i="15"/>
  <c r="S113" i="15"/>
  <c r="R113" i="15"/>
  <c r="CM112" i="15"/>
  <c r="CL112" i="15"/>
  <c r="CK112" i="15"/>
  <c r="CI112" i="15"/>
  <c r="CB112" i="15"/>
  <c r="CF112" i="15" s="1"/>
  <c r="BT112" i="15"/>
  <c r="BX112" i="15" s="1"/>
  <c r="BL112" i="15"/>
  <c r="BP112" i="15" s="1"/>
  <c r="BD112" i="15"/>
  <c r="BH112" i="15" s="1"/>
  <c r="AV112" i="15"/>
  <c r="AZ112" i="15" s="1"/>
  <c r="AN112" i="15"/>
  <c r="AR112" i="15" s="1"/>
  <c r="AF112" i="15"/>
  <c r="AJ112" i="15" s="1"/>
  <c r="X112" i="15"/>
  <c r="AB112" i="15" s="1"/>
  <c r="P112" i="15"/>
  <c r="CM111" i="15"/>
  <c r="CL111" i="15"/>
  <c r="CK111" i="15"/>
  <c r="CI111" i="15"/>
  <c r="CB111" i="15"/>
  <c r="CF111" i="15" s="1"/>
  <c r="BT111" i="15"/>
  <c r="BX111" i="15" s="1"/>
  <c r="BL111" i="15"/>
  <c r="BP111" i="15" s="1"/>
  <c r="BD111" i="15"/>
  <c r="BH111" i="15" s="1"/>
  <c r="AV111" i="15"/>
  <c r="AZ111" i="15" s="1"/>
  <c r="AN111" i="15"/>
  <c r="AR111" i="15" s="1"/>
  <c r="AF111" i="15"/>
  <c r="AJ111" i="15" s="1"/>
  <c r="X111" i="15"/>
  <c r="AB111" i="15" s="1"/>
  <c r="P111" i="15"/>
  <c r="CO110" i="15"/>
  <c r="CM109" i="15"/>
  <c r="CL109" i="15"/>
  <c r="CK109" i="15"/>
  <c r="CI109" i="15"/>
  <c r="CB109" i="15"/>
  <c r="CF109" i="15" s="1"/>
  <c r="BT109" i="15"/>
  <c r="BX109" i="15" s="1"/>
  <c r="BL109" i="15"/>
  <c r="BP109" i="15" s="1"/>
  <c r="BD109" i="15"/>
  <c r="BH109" i="15" s="1"/>
  <c r="AV109" i="15"/>
  <c r="AZ109" i="15" s="1"/>
  <c r="AN109" i="15"/>
  <c r="AR109" i="15" s="1"/>
  <c r="AF109" i="15"/>
  <c r="AJ109" i="15" s="1"/>
  <c r="X109" i="15"/>
  <c r="AB109" i="15" s="1"/>
  <c r="P109" i="15"/>
  <c r="CM108" i="15"/>
  <c r="CL108" i="15"/>
  <c r="CK108" i="15"/>
  <c r="BL108" i="15"/>
  <c r="BP108" i="15" s="1"/>
  <c r="BD108" i="15"/>
  <c r="BH108" i="15" s="1"/>
  <c r="AV108" i="15"/>
  <c r="AZ108" i="15" s="1"/>
  <c r="AN108" i="15"/>
  <c r="AR108" i="15" s="1"/>
  <c r="AF108" i="15"/>
  <c r="AJ108" i="15" s="1"/>
  <c r="X108" i="15"/>
  <c r="AB108" i="15" s="1"/>
  <c r="P108" i="15"/>
  <c r="T108" i="15" s="1"/>
  <c r="CM107" i="15"/>
  <c r="CL107" i="15"/>
  <c r="CK107" i="15"/>
  <c r="AV107" i="15"/>
  <c r="AZ107" i="15" s="1"/>
  <c r="AN107" i="15"/>
  <c r="AR107" i="15" s="1"/>
  <c r="AF107" i="15"/>
  <c r="AJ107" i="15" s="1"/>
  <c r="X107" i="15"/>
  <c r="AB107" i="15" s="1"/>
  <c r="P107" i="15"/>
  <c r="CO106" i="15"/>
  <c r="CJ106" i="15"/>
  <c r="CB106" i="15"/>
  <c r="BT106" i="15"/>
  <c r="BL106" i="15"/>
  <c r="BD106" i="15"/>
  <c r="AV106" i="15"/>
  <c r="AN106" i="15"/>
  <c r="AF106" i="15"/>
  <c r="X106" i="15"/>
  <c r="P106" i="15"/>
  <c r="CM105" i="15"/>
  <c r="CL105" i="15"/>
  <c r="CK105" i="15"/>
  <c r="CI105" i="15"/>
  <c r="CB105" i="15"/>
  <c r="CF105" i="15" s="1"/>
  <c r="BT105" i="15"/>
  <c r="BX105" i="15" s="1"/>
  <c r="BL105" i="15"/>
  <c r="BP105" i="15" s="1"/>
  <c r="BD105" i="15"/>
  <c r="BH105" i="15" s="1"/>
  <c r="AV105" i="15"/>
  <c r="AZ105" i="15" s="1"/>
  <c r="AN105" i="15"/>
  <c r="AR105" i="15" s="1"/>
  <c r="AF105" i="15"/>
  <c r="AJ105" i="15" s="1"/>
  <c r="X105" i="15"/>
  <c r="AB105" i="15" s="1"/>
  <c r="P105" i="15"/>
  <c r="CM104" i="15"/>
  <c r="CL104" i="15"/>
  <c r="CK104" i="15"/>
  <c r="CI104" i="15"/>
  <c r="CB104" i="15"/>
  <c r="CF104" i="15" s="1"/>
  <c r="BT104" i="15"/>
  <c r="BX104" i="15" s="1"/>
  <c r="BP104" i="15"/>
  <c r="BL104" i="15"/>
  <c r="BD104" i="15"/>
  <c r="BH104" i="15" s="1"/>
  <c r="AV104" i="15"/>
  <c r="AZ104" i="15" s="1"/>
  <c r="AN104" i="15"/>
  <c r="AR104" i="15" s="1"/>
  <c r="AF104" i="15"/>
  <c r="AJ104" i="15" s="1"/>
  <c r="X104" i="15"/>
  <c r="AB104" i="15" s="1"/>
  <c r="P104" i="15"/>
  <c r="CM103" i="15"/>
  <c r="CL103" i="15"/>
  <c r="CK103" i="15"/>
  <c r="CB103" i="15"/>
  <c r="CF103" i="15" s="1"/>
  <c r="BT103" i="15"/>
  <c r="BX103" i="15" s="1"/>
  <c r="BL103" i="15"/>
  <c r="BP103" i="15" s="1"/>
  <c r="BD103" i="15"/>
  <c r="BH103" i="15" s="1"/>
  <c r="AF103" i="15"/>
  <c r="AJ103" i="15" s="1"/>
  <c r="X103" i="15"/>
  <c r="AB103" i="15" s="1"/>
  <c r="P103" i="15"/>
  <c r="CM102" i="15"/>
  <c r="CL102" i="15"/>
  <c r="CK102" i="15"/>
  <c r="CF102" i="15"/>
  <c r="CB102" i="15"/>
  <c r="BX102" i="15"/>
  <c r="BT102" i="15"/>
  <c r="BP102" i="15"/>
  <c r="BL102" i="15"/>
  <c r="BH102" i="15"/>
  <c r="BD102" i="15"/>
  <c r="AN102" i="15"/>
  <c r="AR102" i="15" s="1"/>
  <c r="AF102" i="15"/>
  <c r="AJ102" i="15" s="1"/>
  <c r="X102" i="15"/>
  <c r="AB102" i="15" s="1"/>
  <c r="P102" i="15"/>
  <c r="T102" i="15" s="1"/>
  <c r="CM101" i="15"/>
  <c r="CL101" i="15"/>
  <c r="CK101" i="15"/>
  <c r="CB101" i="15"/>
  <c r="CF101" i="15" s="1"/>
  <c r="BT101" i="15"/>
  <c r="BX101" i="15" s="1"/>
  <c r="BL101" i="15"/>
  <c r="BP101" i="15" s="1"/>
  <c r="BD101" i="15"/>
  <c r="BH101" i="15" s="1"/>
  <c r="AN101" i="15"/>
  <c r="AR101" i="15" s="1"/>
  <c r="AJ101" i="15"/>
  <c r="AF101" i="15"/>
  <c r="X101" i="15"/>
  <c r="AB101" i="15" s="1"/>
  <c r="P101" i="15"/>
  <c r="CM100" i="15"/>
  <c r="CL100" i="15"/>
  <c r="CK100" i="15"/>
  <c r="CB100" i="15"/>
  <c r="CF100" i="15" s="1"/>
  <c r="BT100" i="15"/>
  <c r="BX100" i="15" s="1"/>
  <c r="BL100" i="15"/>
  <c r="BP100" i="15" s="1"/>
  <c r="BD100" i="15"/>
  <c r="BH100" i="15" s="1"/>
  <c r="AN100" i="15"/>
  <c r="AR100" i="15" s="1"/>
  <c r="AF100" i="15"/>
  <c r="AJ100" i="15" s="1"/>
  <c r="AB100" i="15"/>
  <c r="X100" i="15"/>
  <c r="P100" i="15"/>
  <c r="CM99" i="15"/>
  <c r="CK99" i="15"/>
  <c r="CB99" i="15"/>
  <c r="CF99" i="15" s="1"/>
  <c r="BX99" i="15"/>
  <c r="BT99" i="15"/>
  <c r="BL99" i="15"/>
  <c r="BP99" i="15" s="1"/>
  <c r="BD99" i="15"/>
  <c r="BH99" i="15" s="1"/>
  <c r="AX99" i="15"/>
  <c r="AP99" i="15"/>
  <c r="AF99" i="15"/>
  <c r="AJ99" i="15" s="1"/>
  <c r="X99" i="15"/>
  <c r="AB99" i="15" s="1"/>
  <c r="P99" i="15"/>
  <c r="T99" i="15" s="1"/>
  <c r="CM98" i="15"/>
  <c r="CL98" i="15"/>
  <c r="CK98" i="15"/>
  <c r="CB98" i="15"/>
  <c r="CF98" i="15" s="1"/>
  <c r="BT98" i="15"/>
  <c r="BX98" i="15" s="1"/>
  <c r="BL98" i="15"/>
  <c r="BP98" i="15" s="1"/>
  <c r="BD98" i="15"/>
  <c r="BH98" i="15" s="1"/>
  <c r="AV98" i="15"/>
  <c r="AZ98" i="15" s="1"/>
  <c r="AF98" i="15"/>
  <c r="AJ98" i="15" s="1"/>
  <c r="X98" i="15"/>
  <c r="AB98" i="15" s="1"/>
  <c r="P98" i="15"/>
  <c r="T98" i="15" s="1"/>
  <c r="CM97" i="15"/>
  <c r="CL97" i="15"/>
  <c r="CK97" i="15"/>
  <c r="CB97" i="15"/>
  <c r="CF97" i="15" s="1"/>
  <c r="BT97" i="15"/>
  <c r="BX97" i="15" s="1"/>
  <c r="BL97" i="15"/>
  <c r="BP97" i="15" s="1"/>
  <c r="BD97" i="15"/>
  <c r="BH97" i="15" s="1"/>
  <c r="AV97" i="15"/>
  <c r="AZ97" i="15" s="1"/>
  <c r="AJ97" i="15"/>
  <c r="AF97" i="15"/>
  <c r="X97" i="15"/>
  <c r="AB97" i="15" s="1"/>
  <c r="P97" i="15"/>
  <c r="T97" i="15" s="1"/>
  <c r="CO96" i="15"/>
  <c r="CM95" i="15"/>
  <c r="CL95" i="15"/>
  <c r="CK95" i="15"/>
  <c r="CI95" i="15"/>
  <c r="CB95" i="15"/>
  <c r="CF95" i="15" s="1"/>
  <c r="BT95" i="15"/>
  <c r="BX95" i="15" s="1"/>
  <c r="BL95" i="15"/>
  <c r="BP95" i="15" s="1"/>
  <c r="BD95" i="15"/>
  <c r="BH95" i="15" s="1"/>
  <c r="AZ95" i="15"/>
  <c r="AV95" i="15"/>
  <c r="AN95" i="15"/>
  <c r="AR95" i="15" s="1"/>
  <c r="AF95" i="15"/>
  <c r="AJ95" i="15" s="1"/>
  <c r="X95" i="15"/>
  <c r="AB95" i="15" s="1"/>
  <c r="P95" i="15"/>
  <c r="CM94" i="15"/>
  <c r="CL94" i="15"/>
  <c r="CK94" i="15"/>
  <c r="CI94" i="15"/>
  <c r="CB94" i="15"/>
  <c r="CF94" i="15" s="1"/>
  <c r="BT94" i="15"/>
  <c r="BX94" i="15" s="1"/>
  <c r="BL94" i="15"/>
  <c r="BP94" i="15" s="1"/>
  <c r="BD94" i="15"/>
  <c r="BH94" i="15" s="1"/>
  <c r="AV94" i="15"/>
  <c r="AZ94" i="15" s="1"/>
  <c r="AN94" i="15"/>
  <c r="AR94" i="15" s="1"/>
  <c r="AF94" i="15"/>
  <c r="AJ94" i="15" s="1"/>
  <c r="X94" i="15"/>
  <c r="AB94" i="15" s="1"/>
  <c r="P94" i="15"/>
  <c r="CM93" i="15"/>
  <c r="CL93" i="15"/>
  <c r="CK93" i="15"/>
  <c r="CB93" i="15"/>
  <c r="CF93" i="15" s="1"/>
  <c r="BT93" i="15"/>
  <c r="BX93" i="15" s="1"/>
  <c r="BL93" i="15"/>
  <c r="BP93" i="15" s="1"/>
  <c r="BH93" i="15"/>
  <c r="BD93" i="15"/>
  <c r="AV93" i="15"/>
  <c r="AZ93" i="15" s="1"/>
  <c r="P93" i="15"/>
  <c r="T93" i="15" s="1"/>
  <c r="CM92" i="15"/>
  <c r="CL92" i="15"/>
  <c r="CK92" i="15"/>
  <c r="CB92" i="15"/>
  <c r="CF92" i="15" s="1"/>
  <c r="BT92" i="15"/>
  <c r="BX92" i="15" s="1"/>
  <c r="BL92" i="15"/>
  <c r="BP92" i="15" s="1"/>
  <c r="BD92" i="15"/>
  <c r="BH92" i="15" s="1"/>
  <c r="AV92" i="15"/>
  <c r="AZ92" i="15" s="1"/>
  <c r="X92" i="15"/>
  <c r="AB92" i="15" s="1"/>
  <c r="T92" i="15"/>
  <c r="P92" i="15"/>
  <c r="CM91" i="15"/>
  <c r="CB91" i="15"/>
  <c r="CF91" i="15" s="1"/>
  <c r="BT91" i="15"/>
  <c r="BX91" i="15" s="1"/>
  <c r="BL91" i="15"/>
  <c r="BP91" i="15" s="1"/>
  <c r="BD91" i="15"/>
  <c r="BH91" i="15" s="1"/>
  <c r="AV91" i="15"/>
  <c r="AZ91" i="15" s="1"/>
  <c r="X91" i="15"/>
  <c r="AB91" i="15" s="1"/>
  <c r="P91" i="15"/>
  <c r="T91" i="15" s="1"/>
  <c r="CM90" i="15"/>
  <c r="CL90" i="15"/>
  <c r="CK90" i="15"/>
  <c r="CB90" i="15"/>
  <c r="CF90" i="15" s="1"/>
  <c r="BT90" i="15"/>
  <c r="BX90" i="15" s="1"/>
  <c r="BL90" i="15"/>
  <c r="BP90" i="15" s="1"/>
  <c r="BD90" i="15"/>
  <c r="BH90" i="15" s="1"/>
  <c r="AV90" i="15"/>
  <c r="AZ90" i="15" s="1"/>
  <c r="AN90" i="15"/>
  <c r="AR90" i="15" s="1"/>
  <c r="AF90" i="15"/>
  <c r="AJ90" i="15" s="1"/>
  <c r="P90" i="15"/>
  <c r="T90" i="15" s="1"/>
  <c r="CO89" i="15"/>
  <c r="CM88" i="15"/>
  <c r="CL88" i="15"/>
  <c r="CK88" i="15"/>
  <c r="CI88" i="15"/>
  <c r="CB88" i="15"/>
  <c r="CF88" i="15" s="1"/>
  <c r="BT88" i="15"/>
  <c r="BX88" i="15" s="1"/>
  <c r="BL88" i="15"/>
  <c r="BP88" i="15" s="1"/>
  <c r="BD88" i="15"/>
  <c r="BH88" i="15" s="1"/>
  <c r="AV88" i="15"/>
  <c r="AZ88" i="15" s="1"/>
  <c r="AN88" i="15"/>
  <c r="AR88" i="15" s="1"/>
  <c r="AF88" i="15"/>
  <c r="AJ88" i="15" s="1"/>
  <c r="X88" i="15"/>
  <c r="AB88" i="15" s="1"/>
  <c r="P88" i="15"/>
  <c r="CM87" i="15"/>
  <c r="CL87" i="15"/>
  <c r="CK87" i="15"/>
  <c r="CI87" i="15"/>
  <c r="CB87" i="15"/>
  <c r="CF87" i="15" s="1"/>
  <c r="BT87" i="15"/>
  <c r="BX87" i="15" s="1"/>
  <c r="BL87" i="15"/>
  <c r="BP87" i="15" s="1"/>
  <c r="BD87" i="15"/>
  <c r="BH87" i="15" s="1"/>
  <c r="AV87" i="15"/>
  <c r="AZ87" i="15" s="1"/>
  <c r="AN87" i="15"/>
  <c r="AR87" i="15" s="1"/>
  <c r="AF87" i="15"/>
  <c r="AJ87" i="15" s="1"/>
  <c r="X87" i="15"/>
  <c r="AB87" i="15" s="1"/>
  <c r="P87" i="15"/>
  <c r="CM86" i="15"/>
  <c r="CF86" i="15"/>
  <c r="CB86" i="15"/>
  <c r="BT86" i="15"/>
  <c r="BX86" i="15" s="1"/>
  <c r="BP86" i="15"/>
  <c r="BL86" i="15"/>
  <c r="BD86" i="15"/>
  <c r="BH86" i="15" s="1"/>
  <c r="AZ86" i="15"/>
  <c r="AV86" i="15"/>
  <c r="AN86" i="15"/>
  <c r="AR86" i="15" s="1"/>
  <c r="AJ86" i="15"/>
  <c r="AF86" i="15"/>
  <c r="Z86" i="15"/>
  <c r="CL86" i="15" s="1"/>
  <c r="Y86" i="15"/>
  <c r="CK86" i="15" s="1"/>
  <c r="P86" i="15"/>
  <c r="T86" i="15" s="1"/>
  <c r="CM85" i="15"/>
  <c r="CL85" i="15"/>
  <c r="CK85" i="15"/>
  <c r="CF85" i="15"/>
  <c r="CB85" i="15"/>
  <c r="BT85" i="15"/>
  <c r="BX85" i="15" s="1"/>
  <c r="BP85" i="15"/>
  <c r="BL85" i="15"/>
  <c r="BD85" i="15"/>
  <c r="BH85" i="15" s="1"/>
  <c r="AZ85" i="15"/>
  <c r="AV85" i="15"/>
  <c r="AN85" i="15"/>
  <c r="AR85" i="15" s="1"/>
  <c r="AJ85" i="15"/>
  <c r="AF85" i="15"/>
  <c r="P85" i="15"/>
  <c r="T85" i="15" s="1"/>
  <c r="CM84" i="15"/>
  <c r="CB84" i="15"/>
  <c r="CF84" i="15" s="1"/>
  <c r="BT84" i="15"/>
  <c r="BX84" i="15" s="1"/>
  <c r="BL84" i="15"/>
  <c r="BP84" i="15" s="1"/>
  <c r="BD84" i="15"/>
  <c r="BH84" i="15" s="1"/>
  <c r="AV84" i="15"/>
  <c r="AZ84" i="15" s="1"/>
  <c r="AN84" i="15"/>
  <c r="AR84" i="15" s="1"/>
  <c r="AF84" i="15"/>
  <c r="AJ84" i="15" s="1"/>
  <c r="Z84" i="15"/>
  <c r="CL84" i="15" s="1"/>
  <c r="Y84" i="15"/>
  <c r="CK84" i="15" s="1"/>
  <c r="P84" i="15"/>
  <c r="T84" i="15" s="1"/>
  <c r="CM83" i="15"/>
  <c r="CB83" i="15"/>
  <c r="CF83" i="15" s="1"/>
  <c r="BT83" i="15"/>
  <c r="BX83" i="15" s="1"/>
  <c r="BL83" i="15"/>
  <c r="BP83" i="15" s="1"/>
  <c r="BD83" i="15"/>
  <c r="BH83" i="15" s="1"/>
  <c r="AV83" i="15"/>
  <c r="AZ83" i="15" s="1"/>
  <c r="AN83" i="15"/>
  <c r="AR83" i="15" s="1"/>
  <c r="AF83" i="15"/>
  <c r="AJ83" i="15" s="1"/>
  <c r="Y83" i="15"/>
  <c r="P83" i="15"/>
  <c r="T83" i="15" s="1"/>
  <c r="CM82" i="15"/>
  <c r="CL82" i="15"/>
  <c r="CK82" i="15"/>
  <c r="CF82" i="15"/>
  <c r="CB82" i="15"/>
  <c r="BT82" i="15"/>
  <c r="BX82" i="15" s="1"/>
  <c r="BL82" i="15"/>
  <c r="BP82" i="15" s="1"/>
  <c r="BD82" i="15"/>
  <c r="BH82" i="15" s="1"/>
  <c r="AV82" i="15"/>
  <c r="AZ82" i="15" s="1"/>
  <c r="AN82" i="15"/>
  <c r="AR82" i="15" s="1"/>
  <c r="AF82" i="15"/>
  <c r="AJ82" i="15" s="1"/>
  <c r="P82" i="15"/>
  <c r="T82" i="15" s="1"/>
  <c r="CO81" i="15"/>
  <c r="CM80" i="15"/>
  <c r="CL80" i="15"/>
  <c r="CK80" i="15"/>
  <c r="CI80" i="15"/>
  <c r="CB80" i="15"/>
  <c r="CF80" i="15" s="1"/>
  <c r="BT80" i="15"/>
  <c r="BX80" i="15" s="1"/>
  <c r="BL80" i="15"/>
  <c r="BP80" i="15" s="1"/>
  <c r="BD80" i="15"/>
  <c r="BH80" i="15" s="1"/>
  <c r="AV80" i="15"/>
  <c r="AZ80" i="15" s="1"/>
  <c r="AN80" i="15"/>
  <c r="AR80" i="15" s="1"/>
  <c r="AF80" i="15"/>
  <c r="AJ80" i="15" s="1"/>
  <c r="X80" i="15"/>
  <c r="AB80" i="15" s="1"/>
  <c r="P80" i="15"/>
  <c r="CM79" i="15"/>
  <c r="CL79" i="15"/>
  <c r="CK79" i="15"/>
  <c r="CI79" i="15"/>
  <c r="CB79" i="15"/>
  <c r="CF79" i="15" s="1"/>
  <c r="BT79" i="15"/>
  <c r="BX79" i="15" s="1"/>
  <c r="BL79" i="15"/>
  <c r="BP79" i="15" s="1"/>
  <c r="BD79" i="15"/>
  <c r="BH79" i="15" s="1"/>
  <c r="AV79" i="15"/>
  <c r="AZ79" i="15" s="1"/>
  <c r="AN79" i="15"/>
  <c r="AR79" i="15" s="1"/>
  <c r="AF79" i="15"/>
  <c r="AJ79" i="15" s="1"/>
  <c r="X79" i="15"/>
  <c r="AB79" i="15" s="1"/>
  <c r="P79" i="15"/>
  <c r="CM78" i="15"/>
  <c r="CL78" i="15"/>
  <c r="CK78" i="15"/>
  <c r="CB78" i="15"/>
  <c r="CF78" i="15" s="1"/>
  <c r="BT78" i="15"/>
  <c r="BX78" i="15" s="1"/>
  <c r="BL78" i="15"/>
  <c r="BP78" i="15" s="1"/>
  <c r="BD78" i="15"/>
  <c r="BH78" i="15" s="1"/>
  <c r="P78" i="15"/>
  <c r="CM77" i="15"/>
  <c r="CL77" i="15"/>
  <c r="CK77" i="15"/>
  <c r="CB77" i="15"/>
  <c r="CF77" i="15" s="1"/>
  <c r="BT77" i="15"/>
  <c r="BX77" i="15" s="1"/>
  <c r="BL77" i="15"/>
  <c r="BP77" i="15" s="1"/>
  <c r="BD77" i="15"/>
  <c r="BH77" i="15" s="1"/>
  <c r="P77" i="15"/>
  <c r="T77" i="15" s="1"/>
  <c r="CM76" i="15"/>
  <c r="CK76" i="15"/>
  <c r="CB76" i="15"/>
  <c r="CF76" i="15" s="1"/>
  <c r="BT76" i="15"/>
  <c r="BX76" i="15" s="1"/>
  <c r="BL76" i="15"/>
  <c r="BP76" i="15" s="1"/>
  <c r="BD76" i="15"/>
  <c r="BH76" i="15" s="1"/>
  <c r="AX76" i="15"/>
  <c r="CL76" i="15" s="1"/>
  <c r="AW76" i="15"/>
  <c r="AN76" i="15"/>
  <c r="AR76" i="15" s="1"/>
  <c r="AJ76" i="15"/>
  <c r="AF76" i="15"/>
  <c r="X76" i="15"/>
  <c r="AB76" i="15" s="1"/>
  <c r="P76" i="15"/>
  <c r="T76" i="15" s="1"/>
  <c r="CM75" i="15"/>
  <c r="CK75" i="15"/>
  <c r="CB75" i="15"/>
  <c r="CF75" i="15" s="1"/>
  <c r="BT75" i="15"/>
  <c r="BX75" i="15" s="1"/>
  <c r="BL75" i="15"/>
  <c r="BP75" i="15" s="1"/>
  <c r="BD75" i="15"/>
  <c r="BH75" i="15" s="1"/>
  <c r="AX75" i="15"/>
  <c r="AP75" i="15"/>
  <c r="AH75" i="15"/>
  <c r="Z75" i="15"/>
  <c r="P75" i="15"/>
  <c r="CM74" i="15"/>
  <c r="CL74" i="15"/>
  <c r="CB74" i="15"/>
  <c r="CF74" i="15" s="1"/>
  <c r="BT74" i="15"/>
  <c r="BX74" i="15" s="1"/>
  <c r="BL74" i="15"/>
  <c r="BP74" i="15" s="1"/>
  <c r="BD74" i="15"/>
  <c r="BH74" i="15" s="1"/>
  <c r="AV74" i="15"/>
  <c r="AZ74" i="15" s="1"/>
  <c r="AN74" i="15"/>
  <c r="AR74" i="15" s="1"/>
  <c r="AF74" i="15"/>
  <c r="AJ74" i="15" s="1"/>
  <c r="CK74" i="15"/>
  <c r="CM73" i="15"/>
  <c r="CL73" i="15"/>
  <c r="CK73" i="15"/>
  <c r="CB73" i="15"/>
  <c r="CF73" i="15" s="1"/>
  <c r="BT73" i="15"/>
  <c r="BX73" i="15" s="1"/>
  <c r="BL73" i="15"/>
  <c r="BP73" i="15" s="1"/>
  <c r="BD73" i="15"/>
  <c r="BH73" i="15" s="1"/>
  <c r="AV73" i="15"/>
  <c r="AZ73" i="15" s="1"/>
  <c r="AN73" i="15"/>
  <c r="AR73" i="15" s="1"/>
  <c r="AF73" i="15"/>
  <c r="AJ73" i="15" s="1"/>
  <c r="CM72" i="15"/>
  <c r="CL72" i="15"/>
  <c r="CK72" i="15"/>
  <c r="CB72" i="15"/>
  <c r="CF72" i="15" s="1"/>
  <c r="BT72" i="15"/>
  <c r="BX72" i="15" s="1"/>
  <c r="BL72" i="15"/>
  <c r="BP72" i="15" s="1"/>
  <c r="BD72" i="15"/>
  <c r="BH72" i="15" s="1"/>
  <c r="AV72" i="15"/>
  <c r="AZ72" i="15" s="1"/>
  <c r="AN72" i="15"/>
  <c r="AR72" i="15" s="1"/>
  <c r="AJ72" i="15"/>
  <c r="AF72" i="15"/>
  <c r="CM71" i="15"/>
  <c r="CL71" i="15"/>
  <c r="CK71" i="15"/>
  <c r="CB71" i="15"/>
  <c r="CF71" i="15" s="1"/>
  <c r="BT71" i="15"/>
  <c r="BX71" i="15" s="1"/>
  <c r="BL71" i="15"/>
  <c r="BP71" i="15" s="1"/>
  <c r="BD71" i="15"/>
  <c r="BH71" i="15" s="1"/>
  <c r="AV71" i="15"/>
  <c r="AZ71" i="15" s="1"/>
  <c r="AN71" i="15"/>
  <c r="AR71" i="15" s="1"/>
  <c r="AF71" i="15"/>
  <c r="AJ71" i="15" s="1"/>
  <c r="CM70" i="15"/>
  <c r="CL70" i="15"/>
  <c r="CK70" i="15"/>
  <c r="CB70" i="15"/>
  <c r="CF70" i="15" s="1"/>
  <c r="BX70" i="15"/>
  <c r="BT70" i="15"/>
  <c r="BL70" i="15"/>
  <c r="BP70" i="15" s="1"/>
  <c r="BH70" i="15"/>
  <c r="BD70" i="15"/>
  <c r="AV70" i="15"/>
  <c r="AZ70" i="15" s="1"/>
  <c r="AR70" i="15"/>
  <c r="AN70" i="15"/>
  <c r="AF70" i="15"/>
  <c r="AJ70" i="15" s="1"/>
  <c r="CO69" i="15"/>
  <c r="CM68" i="15"/>
  <c r="CL68" i="15"/>
  <c r="CK68" i="15"/>
  <c r="CI68" i="15"/>
  <c r="CB68" i="15"/>
  <c r="CF68" i="15" s="1"/>
  <c r="BX68" i="15"/>
  <c r="BT68" i="15"/>
  <c r="BL68" i="15"/>
  <c r="BP68" i="15" s="1"/>
  <c r="BH68" i="15"/>
  <c r="BD68" i="15"/>
  <c r="AV68" i="15"/>
  <c r="AZ68" i="15" s="1"/>
  <c r="AR68" i="15"/>
  <c r="AN68" i="15"/>
  <c r="AF68" i="15"/>
  <c r="AJ68" i="15" s="1"/>
  <c r="AB68" i="15"/>
  <c r="X68" i="15"/>
  <c r="P68" i="15"/>
  <c r="CJ68" i="15" s="1"/>
  <c r="CM67" i="15"/>
  <c r="CL67" i="15"/>
  <c r="CK67" i="15"/>
  <c r="CI67" i="15"/>
  <c r="CB67" i="15"/>
  <c r="CF67" i="15" s="1"/>
  <c r="BT67" i="15"/>
  <c r="BX67" i="15" s="1"/>
  <c r="BL67" i="15"/>
  <c r="BP67" i="15" s="1"/>
  <c r="BD67" i="15"/>
  <c r="BH67" i="15" s="1"/>
  <c r="AV67" i="15"/>
  <c r="AZ67" i="15" s="1"/>
  <c r="AN67" i="15"/>
  <c r="AR67" i="15" s="1"/>
  <c r="AF67" i="15"/>
  <c r="AJ67" i="15" s="1"/>
  <c r="X67" i="15"/>
  <c r="AB67" i="15" s="1"/>
  <c r="P67" i="15"/>
  <c r="CM66" i="15"/>
  <c r="CL66" i="15"/>
  <c r="BT66" i="15"/>
  <c r="BX66" i="15" s="1"/>
  <c r="BD66" i="15"/>
  <c r="BH66" i="15" s="1"/>
  <c r="CM65" i="15"/>
  <c r="CL65" i="15"/>
  <c r="CK65" i="15"/>
  <c r="CB65" i="15"/>
  <c r="CF65" i="15" s="1"/>
  <c r="BT65" i="15"/>
  <c r="BX65" i="15" s="1"/>
  <c r="BL65" i="15"/>
  <c r="BP65" i="15" s="1"/>
  <c r="BD65" i="15"/>
  <c r="BH65" i="15" s="1"/>
  <c r="AV65" i="15"/>
  <c r="AZ65" i="15" s="1"/>
  <c r="AN65" i="15"/>
  <c r="AR65" i="15" s="1"/>
  <c r="AF65" i="15"/>
  <c r="AJ65" i="15" s="1"/>
  <c r="X65" i="15"/>
  <c r="AB65" i="15" s="1"/>
  <c r="CM64" i="15"/>
  <c r="CK64" i="15"/>
  <c r="CB64" i="15"/>
  <c r="BV64" i="15"/>
  <c r="BT64" i="15"/>
  <c r="BL64" i="15"/>
  <c r="BP64" i="15" s="1"/>
  <c r="BF64" i="15"/>
  <c r="BF113" i="15" s="1"/>
  <c r="BD64" i="15"/>
  <c r="AX64" i="15"/>
  <c r="AV64" i="15"/>
  <c r="AP64" i="15"/>
  <c r="AN64" i="15"/>
  <c r="AH64" i="15"/>
  <c r="AF64" i="15"/>
  <c r="Z64" i="15"/>
  <c r="X64" i="15"/>
  <c r="AB64" i="15" s="1"/>
  <c r="CO63" i="15"/>
  <c r="CO62" i="15"/>
  <c r="CE61" i="15"/>
  <c r="BW61" i="15"/>
  <c r="BV61" i="15"/>
  <c r="BU61" i="15"/>
  <c r="BO61" i="15"/>
  <c r="BN61" i="15"/>
  <c r="BG61" i="15"/>
  <c r="BF61" i="15"/>
  <c r="BE61" i="15"/>
  <c r="AY61" i="15"/>
  <c r="AQ61" i="15"/>
  <c r="AP61" i="15"/>
  <c r="AI61" i="15"/>
  <c r="AA61" i="15"/>
  <c r="S61" i="15"/>
  <c r="CM60" i="15"/>
  <c r="CL60" i="15"/>
  <c r="CK60" i="15"/>
  <c r="CI60" i="15"/>
  <c r="CB60" i="15"/>
  <c r="CF60" i="15" s="1"/>
  <c r="BT60" i="15"/>
  <c r="BX60" i="15" s="1"/>
  <c r="BL60" i="15"/>
  <c r="BP60" i="15" s="1"/>
  <c r="BD60" i="15"/>
  <c r="BH60" i="15" s="1"/>
  <c r="AZ60" i="15"/>
  <c r="AV60" i="15"/>
  <c r="AN60" i="15"/>
  <c r="AR60" i="15" s="1"/>
  <c r="AF60" i="15"/>
  <c r="AJ60" i="15" s="1"/>
  <c r="X60" i="15"/>
  <c r="AB60" i="15" s="1"/>
  <c r="P60" i="15"/>
  <c r="CM59" i="15"/>
  <c r="CL59" i="15"/>
  <c r="CK59" i="15"/>
  <c r="CI59" i="15"/>
  <c r="CB59" i="15"/>
  <c r="CF59" i="15" s="1"/>
  <c r="BT59" i="15"/>
  <c r="BX59" i="15" s="1"/>
  <c r="BL59" i="15"/>
  <c r="BP59" i="15" s="1"/>
  <c r="BD59" i="15"/>
  <c r="BH59" i="15" s="1"/>
  <c r="AV59" i="15"/>
  <c r="AZ59" i="15" s="1"/>
  <c r="AN59" i="15"/>
  <c r="AR59" i="15" s="1"/>
  <c r="AF59" i="15"/>
  <c r="AJ59" i="15" s="1"/>
  <c r="X59" i="15"/>
  <c r="AB59" i="15" s="1"/>
  <c r="P59" i="15"/>
  <c r="CM58" i="15"/>
  <c r="CK58" i="15"/>
  <c r="CF58" i="15"/>
  <c r="CB58" i="15"/>
  <c r="BT58" i="15"/>
  <c r="BX58" i="15" s="1"/>
  <c r="BP58" i="15"/>
  <c r="BL58" i="15"/>
  <c r="BD58" i="15"/>
  <c r="BH58" i="15" s="1"/>
  <c r="AH58" i="15"/>
  <c r="AH61" i="15" s="1"/>
  <c r="Z58" i="15"/>
  <c r="X58" i="15"/>
  <c r="AB58" i="15" s="1"/>
  <c r="P58" i="15"/>
  <c r="T58" i="15" s="1"/>
  <c r="CM57" i="15"/>
  <c r="CD57" i="15"/>
  <c r="BT57" i="15"/>
  <c r="BX57" i="15" s="1"/>
  <c r="BL57" i="15"/>
  <c r="BP57" i="15" s="1"/>
  <c r="BD57" i="15"/>
  <c r="BH57" i="15" s="1"/>
  <c r="AV57" i="15"/>
  <c r="AZ57" i="15" s="1"/>
  <c r="AN57" i="15"/>
  <c r="AR57" i="15" s="1"/>
  <c r="AF57" i="15"/>
  <c r="AJ57" i="15" s="1"/>
  <c r="X57" i="15"/>
  <c r="AB57" i="15" s="1"/>
  <c r="P57" i="15"/>
  <c r="CM56" i="15"/>
  <c r="CF56" i="15"/>
  <c r="CB56" i="15"/>
  <c r="BT56" i="15"/>
  <c r="BX56" i="15" s="1"/>
  <c r="BL56" i="15"/>
  <c r="BP56" i="15" s="1"/>
  <c r="BD56" i="15"/>
  <c r="BH56" i="15" s="1"/>
  <c r="AX56" i="15"/>
  <c r="CL56" i="15" s="1"/>
  <c r="AW56" i="15"/>
  <c r="CK56" i="15" s="1"/>
  <c r="AN56" i="15"/>
  <c r="AR56" i="15" s="1"/>
  <c r="AF56" i="15"/>
  <c r="AJ56" i="15" s="1"/>
  <c r="X56" i="15"/>
  <c r="AB56" i="15" s="1"/>
  <c r="P56" i="15"/>
  <c r="T56" i="15" s="1"/>
  <c r="CM55" i="15"/>
  <c r="CB55" i="15"/>
  <c r="CF55" i="15" s="1"/>
  <c r="BT55" i="15"/>
  <c r="BX55" i="15" s="1"/>
  <c r="BP55" i="15"/>
  <c r="BL55" i="15"/>
  <c r="BD55" i="15"/>
  <c r="BH55" i="15" s="1"/>
  <c r="AX55" i="15"/>
  <c r="CL55" i="15" s="1"/>
  <c r="AW55" i="15"/>
  <c r="CK55" i="15" s="1"/>
  <c r="AN55" i="15"/>
  <c r="AR55" i="15" s="1"/>
  <c r="AF55" i="15"/>
  <c r="AJ55" i="15" s="1"/>
  <c r="X55" i="15"/>
  <c r="AB55" i="15" s="1"/>
  <c r="P55" i="15"/>
  <c r="CM54" i="15"/>
  <c r="CL54" i="15"/>
  <c r="CK54" i="15"/>
  <c r="CF54" i="15"/>
  <c r="CB54" i="15"/>
  <c r="BX54" i="15"/>
  <c r="BT54" i="15"/>
  <c r="BP54" i="15"/>
  <c r="BL54" i="15"/>
  <c r="BH54" i="15"/>
  <c r="BD54" i="15"/>
  <c r="AN54" i="15"/>
  <c r="AR54" i="15" s="1"/>
  <c r="AF54" i="15"/>
  <c r="AJ54" i="15" s="1"/>
  <c r="X54" i="15"/>
  <c r="P54" i="15"/>
  <c r="T54" i="15" s="1"/>
  <c r="CM53" i="15"/>
  <c r="CL53" i="15"/>
  <c r="CK53" i="15"/>
  <c r="CB53" i="15"/>
  <c r="CF53" i="15" s="1"/>
  <c r="BX53" i="15"/>
  <c r="BT53" i="15"/>
  <c r="BL53" i="15"/>
  <c r="BP53" i="15" s="1"/>
  <c r="BD53" i="15"/>
  <c r="BH53" i="15" s="1"/>
  <c r="AX53" i="15"/>
  <c r="AN53" i="15"/>
  <c r="AR53" i="15" s="1"/>
  <c r="AF53" i="15"/>
  <c r="AJ53" i="15" s="1"/>
  <c r="X53" i="15"/>
  <c r="AB53" i="15" s="1"/>
  <c r="P53" i="15"/>
  <c r="T53" i="15" s="1"/>
  <c r="CM52" i="15"/>
  <c r="CK52" i="15"/>
  <c r="CB52" i="15"/>
  <c r="CF52" i="15" s="1"/>
  <c r="BT52" i="15"/>
  <c r="BX52" i="15" s="1"/>
  <c r="BL52" i="15"/>
  <c r="BP52" i="15" s="1"/>
  <c r="BD52" i="15"/>
  <c r="BH52" i="15" s="1"/>
  <c r="Z52" i="15"/>
  <c r="CL52" i="15" s="1"/>
  <c r="P52" i="15"/>
  <c r="T52" i="15" s="1"/>
  <c r="CM51" i="15"/>
  <c r="CL51" i="15"/>
  <c r="CK51" i="15"/>
  <c r="CB51" i="15"/>
  <c r="CF51" i="15" s="1"/>
  <c r="BT51" i="15"/>
  <c r="BX51" i="15" s="1"/>
  <c r="BL51" i="15"/>
  <c r="BP51" i="15" s="1"/>
  <c r="BD51" i="15"/>
  <c r="BH51" i="15" s="1"/>
  <c r="P51" i="15"/>
  <c r="CO50" i="15"/>
  <c r="CM49" i="15"/>
  <c r="CL49" i="15"/>
  <c r="CK49" i="15"/>
  <c r="CI49" i="15"/>
  <c r="CB49" i="15"/>
  <c r="CF49" i="15" s="1"/>
  <c r="BT49" i="15"/>
  <c r="BX49" i="15" s="1"/>
  <c r="BL49" i="15"/>
  <c r="BP49" i="15" s="1"/>
  <c r="BD49" i="15"/>
  <c r="BH49" i="15" s="1"/>
  <c r="AV49" i="15"/>
  <c r="AZ49" i="15" s="1"/>
  <c r="AN49" i="15"/>
  <c r="AR49" i="15" s="1"/>
  <c r="AF49" i="15"/>
  <c r="AJ49" i="15" s="1"/>
  <c r="X49" i="15"/>
  <c r="AB49" i="15" s="1"/>
  <c r="P49" i="15"/>
  <c r="CM48" i="15"/>
  <c r="CL48" i="15"/>
  <c r="CB48" i="15"/>
  <c r="CF48" i="15" s="1"/>
  <c r="BT48" i="15"/>
  <c r="BX48" i="15" s="1"/>
  <c r="BL48" i="15"/>
  <c r="BP48" i="15" s="1"/>
  <c r="BD48" i="15"/>
  <c r="BH48" i="15" s="1"/>
  <c r="AW48" i="15"/>
  <c r="AO48" i="15"/>
  <c r="AF48" i="15"/>
  <c r="AJ48" i="15" s="1"/>
  <c r="X48" i="15"/>
  <c r="AB48" i="15" s="1"/>
  <c r="P48" i="15"/>
  <c r="T48" i="15" s="1"/>
  <c r="CM47" i="15"/>
  <c r="CL47" i="15"/>
  <c r="CB47" i="15"/>
  <c r="CF47" i="15" s="1"/>
  <c r="BT47" i="15"/>
  <c r="BX47" i="15" s="1"/>
  <c r="BL47" i="15"/>
  <c r="BP47" i="15" s="1"/>
  <c r="BD47" i="15"/>
  <c r="BH47" i="15" s="1"/>
  <c r="AV47" i="15"/>
  <c r="AZ47" i="15" s="1"/>
  <c r="AO47" i="15"/>
  <c r="CK47" i="15" s="1"/>
  <c r="AF47" i="15"/>
  <c r="AJ47" i="15" s="1"/>
  <c r="X47" i="15"/>
  <c r="AB47" i="15" s="1"/>
  <c r="P47" i="15"/>
  <c r="CM46" i="15"/>
  <c r="CL46" i="15"/>
  <c r="CC46" i="15"/>
  <c r="BU46" i="15"/>
  <c r="BM46" i="15"/>
  <c r="BM61" i="15" s="1"/>
  <c r="BE46" i="15"/>
  <c r="AW46" i="15"/>
  <c r="AO46" i="15"/>
  <c r="AG46" i="15"/>
  <c r="AG61" i="15" s="1"/>
  <c r="Y46" i="15"/>
  <c r="Y61" i="15" s="1"/>
  <c r="Q46" i="15"/>
  <c r="CO45" i="15"/>
  <c r="CM44" i="15"/>
  <c r="CL44" i="15"/>
  <c r="CK44" i="15"/>
  <c r="CI44" i="15"/>
  <c r="CB44" i="15"/>
  <c r="CF44" i="15" s="1"/>
  <c r="BT44" i="15"/>
  <c r="BX44" i="15" s="1"/>
  <c r="BL44" i="15"/>
  <c r="BP44" i="15" s="1"/>
  <c r="BD44" i="15"/>
  <c r="BH44" i="15" s="1"/>
  <c r="AV44" i="15"/>
  <c r="AZ44" i="15" s="1"/>
  <c r="AN44" i="15"/>
  <c r="AR44" i="15" s="1"/>
  <c r="AF44" i="15"/>
  <c r="AJ44" i="15" s="1"/>
  <c r="X44" i="15"/>
  <c r="AB44" i="15" s="1"/>
  <c r="P44" i="15"/>
  <c r="CM43" i="15"/>
  <c r="CL43" i="15"/>
  <c r="CK43" i="15"/>
  <c r="CI43" i="15"/>
  <c r="CB43" i="15"/>
  <c r="CF43" i="15" s="1"/>
  <c r="BT43" i="15"/>
  <c r="BX43" i="15" s="1"/>
  <c r="BL43" i="15"/>
  <c r="BP43" i="15" s="1"/>
  <c r="BD43" i="15"/>
  <c r="BH43" i="15" s="1"/>
  <c r="AV43" i="15"/>
  <c r="AZ43" i="15" s="1"/>
  <c r="AN43" i="15"/>
  <c r="AR43" i="15" s="1"/>
  <c r="AF43" i="15"/>
  <c r="AJ43" i="15" s="1"/>
  <c r="X43" i="15"/>
  <c r="AB43" i="15" s="1"/>
  <c r="P43" i="15"/>
  <c r="CM42" i="15"/>
  <c r="CL42" i="15"/>
  <c r="CK42" i="15"/>
  <c r="CM41" i="15"/>
  <c r="CL41" i="15"/>
  <c r="CK41" i="15"/>
  <c r="CO40" i="15"/>
  <c r="CM39" i="15"/>
  <c r="CL39" i="15"/>
  <c r="CK39" i="15"/>
  <c r="CI39" i="15"/>
  <c r="CB39" i="15"/>
  <c r="CF39" i="15" s="1"/>
  <c r="BT39" i="15"/>
  <c r="BX39" i="15" s="1"/>
  <c r="BL39" i="15"/>
  <c r="BP39" i="15" s="1"/>
  <c r="BD39" i="15"/>
  <c r="BH39" i="15" s="1"/>
  <c r="AV39" i="15"/>
  <c r="AZ39" i="15" s="1"/>
  <c r="AN39" i="15"/>
  <c r="AR39" i="15" s="1"/>
  <c r="AF39" i="15"/>
  <c r="AJ39" i="15" s="1"/>
  <c r="CM38" i="15"/>
  <c r="CK38" i="15"/>
  <c r="CF38" i="15"/>
  <c r="CB38" i="15"/>
  <c r="BT38" i="15"/>
  <c r="BX38" i="15" s="1"/>
  <c r="BP38" i="15"/>
  <c r="BL38" i="15"/>
  <c r="BD38" i="15"/>
  <c r="BH38" i="15" s="1"/>
  <c r="AZ38" i="15"/>
  <c r="AV38" i="15"/>
  <c r="AN38" i="15"/>
  <c r="AR38" i="15" s="1"/>
  <c r="AJ38" i="15"/>
  <c r="AF38" i="15"/>
  <c r="CM37" i="15"/>
  <c r="CK37" i="15"/>
  <c r="CB37" i="15"/>
  <c r="CF37" i="15" s="1"/>
  <c r="BT37" i="15"/>
  <c r="BX37" i="15" s="1"/>
  <c r="BL37" i="15"/>
  <c r="BP37" i="15" s="1"/>
  <c r="BD37" i="15"/>
  <c r="BH37" i="15" s="1"/>
  <c r="AV37" i="15"/>
  <c r="AZ37" i="15" s="1"/>
  <c r="AN37" i="15"/>
  <c r="AR37" i="15" s="1"/>
  <c r="AF37" i="15"/>
  <c r="AJ37" i="15" s="1"/>
  <c r="CM36" i="15"/>
  <c r="CB36" i="15"/>
  <c r="CF36" i="15" s="1"/>
  <c r="BT36" i="15"/>
  <c r="BX36" i="15" s="1"/>
  <c r="BL36" i="15"/>
  <c r="BP36" i="15" s="1"/>
  <c r="BD36" i="15"/>
  <c r="BH36" i="15" s="1"/>
  <c r="AV36" i="15"/>
  <c r="AZ36" i="15" s="1"/>
  <c r="AN36" i="15"/>
  <c r="AR36" i="15" s="1"/>
  <c r="AF36" i="15"/>
  <c r="AJ36" i="15" s="1"/>
  <c r="CM35" i="15"/>
  <c r="CL35" i="15"/>
  <c r="CK35" i="15"/>
  <c r="CB35" i="15"/>
  <c r="CF35" i="15" s="1"/>
  <c r="BX35" i="15"/>
  <c r="BT35" i="15"/>
  <c r="BL35" i="15"/>
  <c r="BP35" i="15" s="1"/>
  <c r="BH35" i="15"/>
  <c r="BD35" i="15"/>
  <c r="AV35" i="15"/>
  <c r="AZ35" i="15" s="1"/>
  <c r="AR35" i="15"/>
  <c r="AN35" i="15"/>
  <c r="AF35" i="15"/>
  <c r="AJ35" i="15" s="1"/>
  <c r="CO34" i="15"/>
  <c r="CO33" i="15"/>
  <c r="CE32" i="15"/>
  <c r="BW32" i="15"/>
  <c r="BU32" i="15"/>
  <c r="BO32" i="15"/>
  <c r="BG32" i="15"/>
  <c r="BE32" i="15"/>
  <c r="AY32" i="15"/>
  <c r="AQ32" i="15"/>
  <c r="AI32" i="15"/>
  <c r="AA32" i="15"/>
  <c r="CM31" i="15"/>
  <c r="CL31" i="15"/>
  <c r="CK31" i="15"/>
  <c r="CI31" i="15"/>
  <c r="CB31" i="15"/>
  <c r="CF31" i="15" s="1"/>
  <c r="BT31" i="15"/>
  <c r="BX31" i="15" s="1"/>
  <c r="BL31" i="15"/>
  <c r="BP31" i="15" s="1"/>
  <c r="BD31" i="15"/>
  <c r="BH31" i="15" s="1"/>
  <c r="AV31" i="15"/>
  <c r="AZ31" i="15" s="1"/>
  <c r="AN31" i="15"/>
  <c r="AR31" i="15" s="1"/>
  <c r="AF31" i="15"/>
  <c r="AJ31" i="15" s="1"/>
  <c r="X31" i="15"/>
  <c r="AB31" i="15" s="1"/>
  <c r="P31" i="15"/>
  <c r="CM30" i="15"/>
  <c r="CL30" i="15"/>
  <c r="CK30" i="15"/>
  <c r="BT30" i="15"/>
  <c r="BX30" i="15" s="1"/>
  <c r="BL30" i="15"/>
  <c r="BP30" i="15" s="1"/>
  <c r="BD30" i="15"/>
  <c r="BH30" i="15" s="1"/>
  <c r="AV30" i="15"/>
  <c r="AZ30" i="15" s="1"/>
  <c r="AN30" i="15"/>
  <c r="AR30" i="15" s="1"/>
  <c r="AF30" i="15"/>
  <c r="AJ30" i="15" s="1"/>
  <c r="X30" i="15"/>
  <c r="AB30" i="15" s="1"/>
  <c r="P30" i="15"/>
  <c r="T30" i="15" s="1"/>
  <c r="CM29" i="15"/>
  <c r="CK29" i="15"/>
  <c r="CD29" i="15"/>
  <c r="BV29" i="15"/>
  <c r="BL29" i="15"/>
  <c r="BP29" i="15" s="1"/>
  <c r="BF29" i="15"/>
  <c r="AX29" i="15"/>
  <c r="AP29" i="15"/>
  <c r="AH29" i="15"/>
  <c r="Z29" i="15"/>
  <c r="P29" i="15"/>
  <c r="T29" i="15" s="1"/>
  <c r="CM28" i="15"/>
  <c r="CK28" i="15"/>
  <c r="CD28" i="15"/>
  <c r="CD32" i="15" s="1"/>
  <c r="BV28" i="15"/>
  <c r="BL28" i="15"/>
  <c r="BP28" i="15" s="1"/>
  <c r="BF28" i="15"/>
  <c r="BF32" i="15" s="1"/>
  <c r="AX28" i="15"/>
  <c r="AP28" i="15"/>
  <c r="AH28" i="15"/>
  <c r="Z28" i="15"/>
  <c r="P28" i="15"/>
  <c r="CM27" i="15"/>
  <c r="CL27" i="15"/>
  <c r="CK27" i="15"/>
  <c r="CB27" i="15"/>
  <c r="CF27" i="15" s="1"/>
  <c r="BX27" i="15"/>
  <c r="BT27" i="15"/>
  <c r="BL27" i="15"/>
  <c r="BP27" i="15" s="1"/>
  <c r="BH27" i="15"/>
  <c r="BD27" i="15"/>
  <c r="CO26" i="15"/>
  <c r="CM25" i="15"/>
  <c r="CL25" i="15"/>
  <c r="CK25" i="15"/>
  <c r="CI25" i="15"/>
  <c r="CB25" i="15"/>
  <c r="CF25" i="15" s="1"/>
  <c r="BT25" i="15"/>
  <c r="BX25" i="15" s="1"/>
  <c r="BL25" i="15"/>
  <c r="BP25" i="15" s="1"/>
  <c r="BD25" i="15"/>
  <c r="BH25" i="15" s="1"/>
  <c r="AV25" i="15"/>
  <c r="AZ25" i="15" s="1"/>
  <c r="AN25" i="15"/>
  <c r="AR25" i="15" s="1"/>
  <c r="AF25" i="15"/>
  <c r="AJ25" i="15" s="1"/>
  <c r="X25" i="15"/>
  <c r="AB25" i="15" s="1"/>
  <c r="P25" i="15"/>
  <c r="CM24" i="15"/>
  <c r="CL24" i="15"/>
  <c r="BT24" i="15"/>
  <c r="BX24" i="15" s="1"/>
  <c r="BH24" i="15"/>
  <c r="BD24" i="15"/>
  <c r="CK23" i="15"/>
  <c r="CB23" i="15"/>
  <c r="CF23" i="15" s="1"/>
  <c r="BT23" i="15"/>
  <c r="BX23" i="15" s="1"/>
  <c r="BN23" i="15"/>
  <c r="BL23" i="15"/>
  <c r="BD23" i="15"/>
  <c r="BH23" i="15" s="1"/>
  <c r="AX23" i="15"/>
  <c r="AP23" i="15"/>
  <c r="AH23" i="15"/>
  <c r="Z23" i="15"/>
  <c r="S23" i="15"/>
  <c r="S32" i="15" s="1"/>
  <c r="S114" i="15" s="1"/>
  <c r="R23" i="15"/>
  <c r="CO22" i="15"/>
  <c r="CM21" i="15"/>
  <c r="CL21" i="15"/>
  <c r="CK21" i="15"/>
  <c r="CI21" i="15"/>
  <c r="CB21" i="15"/>
  <c r="CF21" i="15" s="1"/>
  <c r="BT21" i="15"/>
  <c r="BX21" i="15" s="1"/>
  <c r="BL21" i="15"/>
  <c r="BP21" i="15" s="1"/>
  <c r="BD21" i="15"/>
  <c r="BH21" i="15" s="1"/>
  <c r="AV21" i="15"/>
  <c r="AZ21" i="15" s="1"/>
  <c r="AN21" i="15"/>
  <c r="AR21" i="15" s="1"/>
  <c r="AF21" i="15"/>
  <c r="AJ21" i="15" s="1"/>
  <c r="X21" i="15"/>
  <c r="AB21" i="15" s="1"/>
  <c r="P21" i="15"/>
  <c r="CM20" i="15"/>
  <c r="CB20" i="15"/>
  <c r="CF20" i="15" s="1"/>
  <c r="BT20" i="15"/>
  <c r="BX20" i="15" s="1"/>
  <c r="BL20" i="15"/>
  <c r="BP20" i="15" s="1"/>
  <c r="BD20" i="15"/>
  <c r="BH20" i="15" s="1"/>
  <c r="AV20" i="15"/>
  <c r="AZ20" i="15" s="1"/>
  <c r="AN20" i="15"/>
  <c r="AR20" i="15" s="1"/>
  <c r="AF20" i="15"/>
  <c r="AJ20" i="15" s="1"/>
  <c r="X20" i="15"/>
  <c r="AB20" i="15" s="1"/>
  <c r="R20" i="15"/>
  <c r="CL20" i="15" s="1"/>
  <c r="Q20" i="15"/>
  <c r="CM19" i="15"/>
  <c r="CL19" i="15"/>
  <c r="CK19" i="15"/>
  <c r="CB19" i="15"/>
  <c r="CF19" i="15" s="1"/>
  <c r="BT19" i="15"/>
  <c r="BX19" i="15" s="1"/>
  <c r="BL19" i="15"/>
  <c r="BP19" i="15" s="1"/>
  <c r="BD19" i="15"/>
  <c r="BH19" i="15" s="1"/>
  <c r="AV19" i="15"/>
  <c r="AZ19" i="15" s="1"/>
  <c r="AN19" i="15"/>
  <c r="AR19" i="15" s="1"/>
  <c r="AF19" i="15"/>
  <c r="AJ19" i="15" s="1"/>
  <c r="X19" i="15"/>
  <c r="AB19" i="15" s="1"/>
  <c r="CM18" i="15"/>
  <c r="CL18" i="15"/>
  <c r="CK18" i="15"/>
  <c r="CB18" i="15"/>
  <c r="CF18" i="15" s="1"/>
  <c r="BT18" i="15"/>
  <c r="BX18" i="15" s="1"/>
  <c r="BL18" i="15"/>
  <c r="BP18" i="15" s="1"/>
  <c r="BD18" i="15"/>
  <c r="BH18" i="15" s="1"/>
  <c r="AV18" i="15"/>
  <c r="AZ18" i="15" s="1"/>
  <c r="AN18" i="15"/>
  <c r="AR18" i="15" s="1"/>
  <c r="AF18" i="15"/>
  <c r="AJ18" i="15" s="1"/>
  <c r="X18" i="15"/>
  <c r="AB18" i="15" s="1"/>
  <c r="CM17" i="15"/>
  <c r="CL17" i="15"/>
  <c r="CK17" i="15"/>
  <c r="CB17" i="15"/>
  <c r="CF17" i="15" s="1"/>
  <c r="BT17" i="15"/>
  <c r="BX17" i="15" s="1"/>
  <c r="BL17" i="15"/>
  <c r="BP17" i="15" s="1"/>
  <c r="BD17" i="15"/>
  <c r="BH17" i="15" s="1"/>
  <c r="AV17" i="15"/>
  <c r="AZ17" i="15" s="1"/>
  <c r="AN17" i="15"/>
  <c r="AR17" i="15" s="1"/>
  <c r="AF17" i="15"/>
  <c r="AJ17" i="15" s="1"/>
  <c r="X17" i="15"/>
  <c r="AB17" i="15" s="1"/>
  <c r="CM16" i="15"/>
  <c r="CL16" i="15"/>
  <c r="CK16" i="15"/>
  <c r="CB16" i="15"/>
  <c r="CF16" i="15" s="1"/>
  <c r="BT16" i="15"/>
  <c r="BX16" i="15" s="1"/>
  <c r="BL16" i="15"/>
  <c r="BP16" i="15" s="1"/>
  <c r="BD16" i="15"/>
  <c r="BH16" i="15" s="1"/>
  <c r="AV16" i="15"/>
  <c r="AZ16" i="15" s="1"/>
  <c r="AN16" i="15"/>
  <c r="AR16" i="15" s="1"/>
  <c r="AF16" i="15"/>
  <c r="AJ16" i="15" s="1"/>
  <c r="X16" i="15"/>
  <c r="AB16" i="15" s="1"/>
  <c r="CM15" i="15"/>
  <c r="CL15" i="15"/>
  <c r="CK15" i="15"/>
  <c r="CB15" i="15"/>
  <c r="CF15" i="15" s="1"/>
  <c r="BT15" i="15"/>
  <c r="BX15" i="15" s="1"/>
  <c r="BL15" i="15"/>
  <c r="BP15" i="15" s="1"/>
  <c r="BD15" i="15"/>
  <c r="BH15" i="15" s="1"/>
  <c r="AV15" i="15"/>
  <c r="AZ15" i="15" s="1"/>
  <c r="AN15" i="15"/>
  <c r="AR15" i="15" s="1"/>
  <c r="AF15" i="15"/>
  <c r="AJ15" i="15" s="1"/>
  <c r="X15" i="15"/>
  <c r="AB15" i="15" s="1"/>
  <c r="CM14" i="15"/>
  <c r="CL14" i="15"/>
  <c r="CK14" i="15"/>
  <c r="CB14" i="15"/>
  <c r="CF14" i="15" s="1"/>
  <c r="BT14" i="15"/>
  <c r="BX14" i="15" s="1"/>
  <c r="BL14" i="15"/>
  <c r="BP14" i="15" s="1"/>
  <c r="BD14" i="15"/>
  <c r="BH14" i="15" s="1"/>
  <c r="AV14" i="15"/>
  <c r="AZ14" i="15" s="1"/>
  <c r="AN14" i="15"/>
  <c r="AR14" i="15" s="1"/>
  <c r="AF14" i="15"/>
  <c r="AJ14" i="15" s="1"/>
  <c r="X14" i="15"/>
  <c r="AB14" i="15" s="1"/>
  <c r="CO13" i="15"/>
  <c r="CO12" i="15"/>
  <c r="CE11" i="15"/>
  <c r="CD11" i="15"/>
  <c r="CC11" i="15"/>
  <c r="BW11" i="15"/>
  <c r="BV11" i="15"/>
  <c r="BU11" i="15"/>
  <c r="BO11" i="15"/>
  <c r="BN11" i="15"/>
  <c r="BM11" i="15"/>
  <c r="BG11" i="15"/>
  <c r="BF11" i="15"/>
  <c r="BE11" i="15"/>
  <c r="AY11" i="15"/>
  <c r="AX11" i="15"/>
  <c r="AW11" i="15"/>
  <c r="AQ11" i="15"/>
  <c r="AP11" i="15"/>
  <c r="AO11" i="15"/>
  <c r="AI11" i="15"/>
  <c r="AH11" i="15"/>
  <c r="AG11" i="15"/>
  <c r="AA11" i="15"/>
  <c r="Z11" i="15"/>
  <c r="Y11" i="15"/>
  <c r="S11" i="15"/>
  <c r="Q11" i="15"/>
  <c r="CM10" i="15"/>
  <c r="CM11" i="15" s="1"/>
  <c r="CK10" i="15"/>
  <c r="CK11" i="15" s="1"/>
  <c r="R10" i="15"/>
  <c r="CL10" i="15" s="1"/>
  <c r="CL11" i="15" s="1"/>
  <c r="D132" i="14"/>
  <c r="F122" i="15"/>
  <c r="D122" i="15"/>
  <c r="F122" i="13"/>
  <c r="D122" i="13"/>
  <c r="F122" i="12"/>
  <c r="D122" i="12"/>
  <c r="F122" i="11"/>
  <c r="D122" i="11"/>
  <c r="F122" i="10"/>
  <c r="D122" i="10"/>
  <c r="AP75" i="16"/>
  <c r="AH75" i="16"/>
  <c r="Z75" i="16"/>
  <c r="Z29" i="16"/>
  <c r="AH23" i="16"/>
  <c r="Z23" i="16"/>
  <c r="F122" i="16"/>
  <c r="D122" i="16"/>
  <c r="AX99" i="16"/>
  <c r="AP99" i="16"/>
  <c r="AU103" i="16"/>
  <c r="AV103" i="16" s="1"/>
  <c r="AM103" i="16"/>
  <c r="Y86" i="16"/>
  <c r="Z86" i="16"/>
  <c r="Y84" i="16"/>
  <c r="Z84" i="16"/>
  <c r="Y83" i="16"/>
  <c r="Z83" i="16" s="1"/>
  <c r="AW76" i="16"/>
  <c r="AX76" i="16"/>
  <c r="AX75" i="16"/>
  <c r="Y74" i="16"/>
  <c r="Z74" i="16"/>
  <c r="BV64" i="16"/>
  <c r="BF64" i="16"/>
  <c r="AX64" i="16"/>
  <c r="AP64" i="16"/>
  <c r="AH64" i="16"/>
  <c r="AH58" i="16"/>
  <c r="Z58" i="16"/>
  <c r="CD57" i="16"/>
  <c r="AW56" i="16"/>
  <c r="AX56" i="16"/>
  <c r="AW55" i="16"/>
  <c r="AX55" i="16"/>
  <c r="AX53" i="16"/>
  <c r="Z52" i="16"/>
  <c r="AA114" i="10" l="1"/>
  <c r="AB58" i="10"/>
  <c r="AB68" i="10"/>
  <c r="T49" i="11"/>
  <c r="CD61" i="15"/>
  <c r="CL57" i="15"/>
  <c r="CJ67" i="11"/>
  <c r="CN67" i="11" s="1"/>
  <c r="CK83" i="13"/>
  <c r="Z83" i="13"/>
  <c r="CL83" i="13" s="1"/>
  <c r="CJ60" i="15"/>
  <c r="T68" i="15"/>
  <c r="CJ95" i="15"/>
  <c r="CN95" i="15" s="1"/>
  <c r="CJ25" i="10"/>
  <c r="CN25" i="10" s="1"/>
  <c r="T43" i="10"/>
  <c r="T80" i="11"/>
  <c r="T59" i="12"/>
  <c r="AH32" i="13"/>
  <c r="T60" i="15"/>
  <c r="CJ79" i="15"/>
  <c r="CN79" i="15" s="1"/>
  <c r="T95" i="15"/>
  <c r="CJ104" i="15"/>
  <c r="T25" i="10"/>
  <c r="CJ21" i="12"/>
  <c r="CL29" i="12"/>
  <c r="T104" i="13"/>
  <c r="AX32" i="15"/>
  <c r="CJ44" i="15"/>
  <c r="CN44" i="15" s="1"/>
  <c r="T104" i="15"/>
  <c r="CJ104" i="10"/>
  <c r="CJ31" i="11"/>
  <c r="CN31" i="11" s="1"/>
  <c r="T21" i="12"/>
  <c r="CL29" i="13"/>
  <c r="D122" i="14"/>
  <c r="CL29" i="15"/>
  <c r="CL58" i="15"/>
  <c r="CL99" i="15"/>
  <c r="CJ39" i="10"/>
  <c r="AZ64" i="11"/>
  <c r="CL23" i="12"/>
  <c r="AP32" i="13"/>
  <c r="AJ64" i="13"/>
  <c r="AJ83" i="11"/>
  <c r="BP23" i="12"/>
  <c r="AX32" i="13"/>
  <c r="BF32" i="13"/>
  <c r="CJ67" i="13"/>
  <c r="CL36" i="11"/>
  <c r="CJ88" i="15"/>
  <c r="CN88" i="15" s="1"/>
  <c r="T88" i="15"/>
  <c r="T88" i="10"/>
  <c r="CJ88" i="10"/>
  <c r="CN88" i="10" s="1"/>
  <c r="T87" i="11"/>
  <c r="CJ87" i="11"/>
  <c r="CN87" i="11" s="1"/>
  <c r="T51" i="12"/>
  <c r="BV113" i="12"/>
  <c r="BV114" i="12" s="1"/>
  <c r="BV115" i="12" s="1"/>
  <c r="BX64" i="12"/>
  <c r="Z32" i="15"/>
  <c r="T44" i="15"/>
  <c r="AR64" i="15"/>
  <c r="BH64" i="15"/>
  <c r="T79" i="15"/>
  <c r="CN104" i="15"/>
  <c r="CJ21" i="10"/>
  <c r="CJ49" i="10"/>
  <c r="CN49" i="10" s="1"/>
  <c r="T49" i="10"/>
  <c r="AX113" i="10"/>
  <c r="CN68" i="10"/>
  <c r="CJ79" i="10"/>
  <c r="CN79" i="10" s="1"/>
  <c r="T79" i="10"/>
  <c r="CJ95" i="10"/>
  <c r="T95" i="10"/>
  <c r="T43" i="11"/>
  <c r="CJ43" i="11"/>
  <c r="CN43" i="11" s="1"/>
  <c r="CL75" i="11"/>
  <c r="CJ112" i="11"/>
  <c r="CN112" i="11" s="1"/>
  <c r="T112" i="11"/>
  <c r="CM32" i="12"/>
  <c r="F122" i="14"/>
  <c r="R11" i="15"/>
  <c r="AH32" i="15"/>
  <c r="CK46" i="15"/>
  <c r="CN60" i="15"/>
  <c r="CN68" i="15"/>
  <c r="CJ112" i="15"/>
  <c r="CN112" i="15" s="1"/>
  <c r="T112" i="15"/>
  <c r="T112" i="10"/>
  <c r="CJ112" i="10"/>
  <c r="CN112" i="10" s="1"/>
  <c r="CK83" i="11"/>
  <c r="CN21" i="12"/>
  <c r="T43" i="12"/>
  <c r="CJ43" i="12"/>
  <c r="CN43" i="12" s="1"/>
  <c r="CJ49" i="12"/>
  <c r="CN49" i="12" s="1"/>
  <c r="T49" i="12"/>
  <c r="CN59" i="12"/>
  <c r="BP23" i="15"/>
  <c r="CM23" i="15"/>
  <c r="CM32" i="15" s="1"/>
  <c r="AP32" i="15"/>
  <c r="BV32" i="15"/>
  <c r="CK48" i="15"/>
  <c r="AJ64" i="15"/>
  <c r="CM32" i="10"/>
  <c r="T97" i="10"/>
  <c r="CJ21" i="11"/>
  <c r="CN21" i="11" s="1"/>
  <c r="T21" i="11"/>
  <c r="T25" i="11"/>
  <c r="CJ25" i="11"/>
  <c r="CN25" i="11" s="1"/>
  <c r="CJ39" i="11"/>
  <c r="CN39" i="11" s="1"/>
  <c r="AJ39" i="11"/>
  <c r="CJ59" i="11"/>
  <c r="CN59" i="11" s="1"/>
  <c r="T59" i="11"/>
  <c r="CJ31" i="10"/>
  <c r="CN31" i="10" s="1"/>
  <c r="CC61" i="10"/>
  <c r="BP23" i="11"/>
  <c r="CL29" i="11"/>
  <c r="CJ25" i="12"/>
  <c r="T25" i="12"/>
  <c r="T31" i="12"/>
  <c r="CJ31" i="12"/>
  <c r="CN31" i="12" s="1"/>
  <c r="CJ112" i="12"/>
  <c r="CN112" i="12" s="1"/>
  <c r="T112" i="12"/>
  <c r="R32" i="10"/>
  <c r="BP23" i="10"/>
  <c r="CN80" i="11"/>
  <c r="CJ94" i="11"/>
  <c r="CN94" i="11" s="1"/>
  <c r="T94" i="11"/>
  <c r="CL10" i="12"/>
  <c r="CL11" i="12" s="1"/>
  <c r="CL28" i="12"/>
  <c r="S32" i="12"/>
  <c r="T82" i="12"/>
  <c r="CJ87" i="12"/>
  <c r="CN87" i="12" s="1"/>
  <c r="T87" i="12"/>
  <c r="CJ94" i="12"/>
  <c r="CN94" i="12" s="1"/>
  <c r="T94" i="12"/>
  <c r="CD32" i="13"/>
  <c r="CJ80" i="12"/>
  <c r="CN80" i="12" s="1"/>
  <c r="CL28" i="13"/>
  <c r="CL32" i="13" s="1"/>
  <c r="CL23" i="13"/>
  <c r="Z32" i="13"/>
  <c r="BP23" i="13"/>
  <c r="CJ49" i="13"/>
  <c r="CN49" i="13" s="1"/>
  <c r="T49" i="13"/>
  <c r="CJ80" i="13"/>
  <c r="CN80" i="13" s="1"/>
  <c r="T80" i="13"/>
  <c r="Z61" i="12"/>
  <c r="CJ39" i="12"/>
  <c r="CN39" i="12" s="1"/>
  <c r="CL91" i="10"/>
  <c r="AB58" i="13"/>
  <c r="CD61" i="13"/>
  <c r="CD114" i="13" s="1"/>
  <c r="CD115" i="13" s="1"/>
  <c r="CL91" i="12"/>
  <c r="CL99" i="13"/>
  <c r="Z61" i="11"/>
  <c r="CM61" i="10"/>
  <c r="CM61" i="13"/>
  <c r="CE114" i="12"/>
  <c r="CE115" i="12" s="1"/>
  <c r="CK56" i="10"/>
  <c r="BN114" i="12"/>
  <c r="AX61" i="15"/>
  <c r="S114" i="11"/>
  <c r="S115" i="11" s="1"/>
  <c r="AQ114" i="13"/>
  <c r="AQ115" i="13" s="1"/>
  <c r="AQ114" i="10"/>
  <c r="AQ115" i="10" s="1"/>
  <c r="AI114" i="12"/>
  <c r="AI115" i="12" s="1"/>
  <c r="AH113" i="10"/>
  <c r="BW114" i="10"/>
  <c r="BW115" i="10" s="1"/>
  <c r="BW114" i="11"/>
  <c r="BW115" i="11" s="1"/>
  <c r="BF114" i="15"/>
  <c r="BF115" i="15" s="1"/>
  <c r="BN114" i="10"/>
  <c r="BN115" i="10" s="1"/>
  <c r="CD114" i="15"/>
  <c r="CD115" i="15" s="1"/>
  <c r="BO114" i="10"/>
  <c r="BO115" i="10" s="1"/>
  <c r="AX113" i="13"/>
  <c r="CL75" i="12"/>
  <c r="AH113" i="12"/>
  <c r="CL24" i="12"/>
  <c r="AX113" i="11"/>
  <c r="AP113" i="10"/>
  <c r="AA114" i="12"/>
  <c r="AA115" i="12" s="1"/>
  <c r="S115" i="15"/>
  <c r="R61" i="15"/>
  <c r="CJ39" i="13"/>
  <c r="CN39" i="13" s="1"/>
  <c r="T39" i="12"/>
  <c r="S114" i="12"/>
  <c r="S115" i="12" s="1"/>
  <c r="CL37" i="12"/>
  <c r="CL38" i="11"/>
  <c r="CJ25" i="13"/>
  <c r="CN25" i="13" s="1"/>
  <c r="CF35" i="13"/>
  <c r="CL10" i="13"/>
  <c r="CL11" i="13" s="1"/>
  <c r="CM23" i="13"/>
  <c r="CM32" i="13" s="1"/>
  <c r="CJ59" i="13"/>
  <c r="CN59" i="13" s="1"/>
  <c r="T59" i="13"/>
  <c r="R61" i="13"/>
  <c r="BN114" i="13"/>
  <c r="BN115" i="13" s="1"/>
  <c r="T28" i="13"/>
  <c r="R32" i="13"/>
  <c r="AX61" i="13"/>
  <c r="CL53" i="13"/>
  <c r="AB56" i="13"/>
  <c r="CL58" i="13"/>
  <c r="BV113" i="13"/>
  <c r="BV114" i="13" s="1"/>
  <c r="BX64" i="13"/>
  <c r="T107" i="13"/>
  <c r="CN112" i="13"/>
  <c r="R11" i="13"/>
  <c r="CJ43" i="13"/>
  <c r="CN43" i="13" s="1"/>
  <c r="AB43" i="13"/>
  <c r="CJ44" i="13"/>
  <c r="CN44" i="13" s="1"/>
  <c r="T44" i="13"/>
  <c r="Z61" i="13"/>
  <c r="CL52" i="13"/>
  <c r="S114" i="13"/>
  <c r="S115" i="13" s="1"/>
  <c r="BW114" i="13"/>
  <c r="BW115" i="13" s="1"/>
  <c r="AB57" i="13"/>
  <c r="AB64" i="13"/>
  <c r="T68" i="13"/>
  <c r="CJ68" i="13"/>
  <c r="CN68" i="13" s="1"/>
  <c r="T76" i="13"/>
  <c r="CJ21" i="13"/>
  <c r="CN21" i="13" s="1"/>
  <c r="CJ31" i="13"/>
  <c r="CN31" i="13" s="1"/>
  <c r="T31" i="13"/>
  <c r="AY114" i="13"/>
  <c r="AY115" i="13" s="1"/>
  <c r="CE114" i="13"/>
  <c r="CE115" i="13" s="1"/>
  <c r="AZ35" i="13"/>
  <c r="T47" i="13"/>
  <c r="AB55" i="13"/>
  <c r="BF113" i="13"/>
  <c r="BF114" i="13" s="1"/>
  <c r="BH64" i="13"/>
  <c r="CL75" i="13"/>
  <c r="AJ98" i="13"/>
  <c r="AI114" i="13"/>
  <c r="AI115" i="13" s="1"/>
  <c r="CJ60" i="13"/>
  <c r="CN60" i="13" s="1"/>
  <c r="Z113" i="13"/>
  <c r="CL64" i="13"/>
  <c r="CM113" i="13"/>
  <c r="T75" i="13"/>
  <c r="CJ87" i="13"/>
  <c r="CN87" i="13" s="1"/>
  <c r="AB87" i="13"/>
  <c r="CJ88" i="13"/>
  <c r="T88" i="13"/>
  <c r="T90" i="13"/>
  <c r="CJ94" i="13"/>
  <c r="CN94" i="13" s="1"/>
  <c r="AB94" i="13"/>
  <c r="CJ95" i="13"/>
  <c r="T95" i="13"/>
  <c r="AA114" i="13"/>
  <c r="AA115" i="13" s="1"/>
  <c r="BG114" i="13"/>
  <c r="BG115" i="13" s="1"/>
  <c r="BO114" i="13"/>
  <c r="BO115" i="13" s="1"/>
  <c r="T53" i="13"/>
  <c r="AZ64" i="13"/>
  <c r="CN67" i="13"/>
  <c r="AR64" i="13"/>
  <c r="BP64" i="13"/>
  <c r="T77" i="13"/>
  <c r="T103" i="13"/>
  <c r="T79" i="13"/>
  <c r="CJ79" i="13"/>
  <c r="CN79" i="13" s="1"/>
  <c r="CN88" i="13"/>
  <c r="T91" i="13"/>
  <c r="CN95" i="13"/>
  <c r="T99" i="13"/>
  <c r="T102" i="13"/>
  <c r="CJ111" i="13"/>
  <c r="CN111" i="13" s="1"/>
  <c r="T111" i="13"/>
  <c r="T105" i="13"/>
  <c r="CJ105" i="13"/>
  <c r="CN105" i="13" s="1"/>
  <c r="T109" i="13"/>
  <c r="CJ109" i="13"/>
  <c r="CN109" i="13" s="1"/>
  <c r="BX14" i="12"/>
  <c r="R32" i="12"/>
  <c r="R114" i="12" s="1"/>
  <c r="R115" i="12" s="1"/>
  <c r="CL20" i="12"/>
  <c r="BE114" i="12"/>
  <c r="BE115" i="12" s="1"/>
  <c r="BX35" i="12"/>
  <c r="CL53" i="12"/>
  <c r="AX61" i="12"/>
  <c r="T76" i="12"/>
  <c r="T98" i="12"/>
  <c r="BH14" i="12"/>
  <c r="BF114" i="12"/>
  <c r="T30" i="12"/>
  <c r="Z32" i="12"/>
  <c r="BW114" i="12"/>
  <c r="BW115" i="12" s="1"/>
  <c r="BF115" i="12"/>
  <c r="AR14" i="12"/>
  <c r="AB14" i="12"/>
  <c r="CN25" i="12"/>
  <c r="CK46" i="12"/>
  <c r="T48" i="12"/>
  <c r="T52" i="12"/>
  <c r="AP113" i="12"/>
  <c r="AR64" i="12"/>
  <c r="CJ79" i="12"/>
  <c r="CN79" i="12" s="1"/>
  <c r="T79" i="12"/>
  <c r="CK83" i="12"/>
  <c r="Z83" i="12"/>
  <c r="CL83" i="12" s="1"/>
  <c r="T85" i="12"/>
  <c r="AR101" i="12"/>
  <c r="T107" i="12"/>
  <c r="BN115" i="12"/>
  <c r="CD32" i="12"/>
  <c r="AQ114" i="12"/>
  <c r="AQ115" i="12" s="1"/>
  <c r="AY114" i="12"/>
  <c r="AY115" i="12" s="1"/>
  <c r="BU114" i="12"/>
  <c r="BU115" i="12" s="1"/>
  <c r="BH35" i="12"/>
  <c r="T44" i="12"/>
  <c r="CJ44" i="12"/>
  <c r="CN44" i="12" s="1"/>
  <c r="AB58" i="12"/>
  <c r="CJ60" i="12"/>
  <c r="CN60" i="12" s="1"/>
  <c r="T60" i="12"/>
  <c r="CM113" i="12"/>
  <c r="T97" i="12"/>
  <c r="T99" i="12"/>
  <c r="AH32" i="12"/>
  <c r="AX32" i="12"/>
  <c r="T29" i="12"/>
  <c r="BG114" i="12"/>
  <c r="BG115" i="12" s="1"/>
  <c r="BO114" i="12"/>
  <c r="BO115" i="12" s="1"/>
  <c r="CM61" i="12"/>
  <c r="T53" i="12"/>
  <c r="CD61" i="12"/>
  <c r="CL57" i="12"/>
  <c r="CL58" i="12"/>
  <c r="BP64" i="12"/>
  <c r="T68" i="12"/>
  <c r="CJ68" i="12"/>
  <c r="CN68" i="12" s="1"/>
  <c r="AX113" i="12"/>
  <c r="T92" i="12"/>
  <c r="AJ64" i="12"/>
  <c r="CF64" i="12"/>
  <c r="CJ67" i="12"/>
  <c r="CN67" i="12" s="1"/>
  <c r="T83" i="12"/>
  <c r="T88" i="12"/>
  <c r="CJ88" i="12"/>
  <c r="CN88" i="12" s="1"/>
  <c r="AB100" i="12"/>
  <c r="CL64" i="12"/>
  <c r="T95" i="12"/>
  <c r="CJ95" i="12"/>
  <c r="CN95" i="12" s="1"/>
  <c r="T102" i="12"/>
  <c r="CJ104" i="12"/>
  <c r="CN104" i="12" s="1"/>
  <c r="AB104" i="12"/>
  <c r="CJ105" i="12"/>
  <c r="CN105" i="12" s="1"/>
  <c r="T105" i="12"/>
  <c r="CJ111" i="12"/>
  <c r="CN111" i="12" s="1"/>
  <c r="T111" i="12"/>
  <c r="T109" i="12"/>
  <c r="CJ109" i="12"/>
  <c r="CN109" i="12" s="1"/>
  <c r="AQ114" i="11"/>
  <c r="AQ115" i="11" s="1"/>
  <c r="BH35" i="11"/>
  <c r="CK46" i="11"/>
  <c r="BP64" i="11"/>
  <c r="T88" i="11"/>
  <c r="CJ88" i="11"/>
  <c r="CN88" i="11" s="1"/>
  <c r="T92" i="11"/>
  <c r="AJ14" i="11"/>
  <c r="AZ14" i="11"/>
  <c r="BP14" i="11"/>
  <c r="CF14" i="11"/>
  <c r="BN114" i="11"/>
  <c r="BN115" i="11" s="1"/>
  <c r="AI114" i="11"/>
  <c r="AI115" i="11" s="1"/>
  <c r="BE114" i="11"/>
  <c r="BE115" i="11" s="1"/>
  <c r="BO114" i="11"/>
  <c r="BO115" i="11" s="1"/>
  <c r="AJ35" i="11"/>
  <c r="BP35" i="11"/>
  <c r="T48" i="11"/>
  <c r="AB58" i="11"/>
  <c r="CL58" i="11"/>
  <c r="R61" i="11"/>
  <c r="R114" i="11" s="1"/>
  <c r="AX61" i="11"/>
  <c r="CD61" i="11"/>
  <c r="AB97" i="11"/>
  <c r="CL23" i="11"/>
  <c r="AA114" i="11"/>
  <c r="AA115" i="11" s="1"/>
  <c r="BG114" i="11"/>
  <c r="BG115" i="11" s="1"/>
  <c r="AR35" i="11"/>
  <c r="BX35" i="11"/>
  <c r="CJ44" i="11"/>
  <c r="CN44" i="11" s="1"/>
  <c r="T44" i="11"/>
  <c r="T76" i="11"/>
  <c r="AB14" i="11"/>
  <c r="AR14" i="11"/>
  <c r="BH14" i="11"/>
  <c r="BX14" i="11"/>
  <c r="CL20" i="11"/>
  <c r="CM23" i="11"/>
  <c r="CM32" i="11" s="1"/>
  <c r="AY114" i="11"/>
  <c r="AY115" i="11" s="1"/>
  <c r="BU114" i="11"/>
  <c r="BU115" i="11" s="1"/>
  <c r="CE114" i="11"/>
  <c r="CE115" i="11" s="1"/>
  <c r="AZ35" i="11"/>
  <c r="CF35" i="11"/>
  <c r="CM61" i="11"/>
  <c r="T53" i="11"/>
  <c r="CL64" i="11"/>
  <c r="T79" i="11"/>
  <c r="CJ79" i="11"/>
  <c r="T60" i="11"/>
  <c r="CJ60" i="11"/>
  <c r="CN60" i="11" s="1"/>
  <c r="BF113" i="11"/>
  <c r="BH64" i="11"/>
  <c r="BX64" i="11"/>
  <c r="CJ68" i="11"/>
  <c r="CN68" i="11" s="1"/>
  <c r="T68" i="11"/>
  <c r="T77" i="11"/>
  <c r="T101" i="11"/>
  <c r="T102" i="11"/>
  <c r="T107" i="11"/>
  <c r="AB108" i="11"/>
  <c r="Z113" i="11"/>
  <c r="AR64" i="11"/>
  <c r="CN79" i="11"/>
  <c r="CJ105" i="11"/>
  <c r="CN105" i="11" s="1"/>
  <c r="AB105" i="11"/>
  <c r="CJ95" i="11"/>
  <c r="T99" i="11"/>
  <c r="CL99" i="11"/>
  <c r="T104" i="11"/>
  <c r="CJ104" i="11"/>
  <c r="CN104" i="11" s="1"/>
  <c r="CJ111" i="11"/>
  <c r="CN111" i="11" s="1"/>
  <c r="T111" i="11"/>
  <c r="AB64" i="11"/>
  <c r="CM113" i="11"/>
  <c r="CN95" i="11"/>
  <c r="T103" i="11"/>
  <c r="CJ109" i="11"/>
  <c r="CN109" i="11" s="1"/>
  <c r="CN39" i="10"/>
  <c r="CN21" i="10"/>
  <c r="T21" i="10"/>
  <c r="S32" i="10"/>
  <c r="S114" i="10" s="1"/>
  <c r="S115" i="10" s="1"/>
  <c r="CJ44" i="10"/>
  <c r="T44" i="10"/>
  <c r="AZ14" i="10"/>
  <c r="BX15" i="10"/>
  <c r="T28" i="10"/>
  <c r="CL29" i="10"/>
  <c r="AI114" i="10"/>
  <c r="AI115" i="10" s="1"/>
  <c r="BE114" i="10"/>
  <c r="BE115" i="10" s="1"/>
  <c r="BX35" i="10"/>
  <c r="CN44" i="10"/>
  <c r="T53" i="10"/>
  <c r="CD61" i="10"/>
  <c r="CL57" i="10"/>
  <c r="CM113" i="10"/>
  <c r="T78" i="10"/>
  <c r="T83" i="10"/>
  <c r="AA115" i="10"/>
  <c r="CL23" i="10"/>
  <c r="AY114" i="10"/>
  <c r="AY115" i="10" s="1"/>
  <c r="BG114" i="10"/>
  <c r="BG115" i="10" s="1"/>
  <c r="BU114" i="10"/>
  <c r="BU115" i="10" s="1"/>
  <c r="BH35" i="10"/>
  <c r="CL36" i="10"/>
  <c r="R61" i="10"/>
  <c r="CL38" i="10"/>
  <c r="AX61" i="10"/>
  <c r="CL53" i="10"/>
  <c r="AR64" i="10"/>
  <c r="BP64" i="10"/>
  <c r="CJ67" i="10"/>
  <c r="CN67" i="10" s="1"/>
  <c r="AB102" i="10"/>
  <c r="R11" i="10"/>
  <c r="T48" i="10"/>
  <c r="CJ60" i="10"/>
  <c r="CN60" i="10" s="1"/>
  <c r="AB60" i="10"/>
  <c r="AB76" i="10"/>
  <c r="T87" i="10"/>
  <c r="CJ87" i="10"/>
  <c r="CN87" i="10" s="1"/>
  <c r="CE114" i="10"/>
  <c r="CE115" i="10" s="1"/>
  <c r="AZ35" i="10"/>
  <c r="CJ59" i="10"/>
  <c r="CN59" i="10" s="1"/>
  <c r="T100" i="10"/>
  <c r="T101" i="10"/>
  <c r="AJ64" i="10"/>
  <c r="CF64" i="10"/>
  <c r="CN95" i="10"/>
  <c r="CN104" i="10"/>
  <c r="CL75" i="10"/>
  <c r="CL64" i="10"/>
  <c r="CK83" i="10"/>
  <c r="Z83" i="10"/>
  <c r="CL83" i="10" s="1"/>
  <c r="T94" i="10"/>
  <c r="CJ94" i="10"/>
  <c r="CN94" i="10" s="1"/>
  <c r="CJ111" i="10"/>
  <c r="T111" i="10"/>
  <c r="CJ80" i="10"/>
  <c r="CN80" i="10" s="1"/>
  <c r="T80" i="10"/>
  <c r="T109" i="10"/>
  <c r="CJ109" i="10"/>
  <c r="CN109" i="10" s="1"/>
  <c r="CN111" i="10"/>
  <c r="CJ105" i="10"/>
  <c r="CN105" i="10" s="1"/>
  <c r="CJ21" i="15"/>
  <c r="T21" i="15"/>
  <c r="CL23" i="15"/>
  <c r="Q61" i="15"/>
  <c r="CK36" i="15"/>
  <c r="AB54" i="15"/>
  <c r="T55" i="15"/>
  <c r="AW61" i="15"/>
  <c r="CL75" i="15"/>
  <c r="T80" i="15"/>
  <c r="CJ80" i="15"/>
  <c r="CN80" i="15" s="1"/>
  <c r="CK20" i="15"/>
  <c r="CN21" i="15"/>
  <c r="T25" i="15"/>
  <c r="CJ25" i="15"/>
  <c r="CN25" i="15" s="1"/>
  <c r="CL28" i="15"/>
  <c r="CL32" i="15" s="1"/>
  <c r="CM61" i="15"/>
  <c r="CJ39" i="15"/>
  <c r="CN39" i="15" s="1"/>
  <c r="T51" i="15"/>
  <c r="AO61" i="15"/>
  <c r="R32" i="15"/>
  <c r="R114" i="15" s="1"/>
  <c r="R115" i="15" s="1"/>
  <c r="Z61" i="15"/>
  <c r="CL36" i="15"/>
  <c r="CL61" i="15" s="1"/>
  <c r="CJ59" i="15"/>
  <c r="CN59" i="15" s="1"/>
  <c r="T59" i="15"/>
  <c r="CF64" i="15"/>
  <c r="T67" i="15"/>
  <c r="CJ67" i="15"/>
  <c r="T75" i="15"/>
  <c r="T28" i="15"/>
  <c r="T31" i="15"/>
  <c r="CJ31" i="15"/>
  <c r="CN31" i="15" s="1"/>
  <c r="BN32" i="15"/>
  <c r="BN114" i="15" s="1"/>
  <c r="T47" i="15"/>
  <c r="T57" i="15"/>
  <c r="AX113" i="15"/>
  <c r="AA114" i="15"/>
  <c r="AA115" i="15" s="1"/>
  <c r="AQ114" i="15"/>
  <c r="AQ115" i="15" s="1"/>
  <c r="BG114" i="15"/>
  <c r="BG115" i="15" s="1"/>
  <c r="BW114" i="15"/>
  <c r="BW115" i="15" s="1"/>
  <c r="AH113" i="15"/>
  <c r="BV113" i="15"/>
  <c r="BX64" i="15"/>
  <c r="CM113" i="15"/>
  <c r="AI114" i="15"/>
  <c r="AI115" i="15" s="1"/>
  <c r="AY114" i="15"/>
  <c r="AY115" i="15" s="1"/>
  <c r="BE114" i="15"/>
  <c r="BE115" i="15" s="1"/>
  <c r="BO114" i="15"/>
  <c r="BO115" i="15" s="1"/>
  <c r="BU114" i="15"/>
  <c r="BU115" i="15" s="1"/>
  <c r="CE114" i="15"/>
  <c r="CE115" i="15" s="1"/>
  <c r="T43" i="15"/>
  <c r="CJ43" i="15"/>
  <c r="CN43" i="15" s="1"/>
  <c r="CJ49" i="15"/>
  <c r="CN49" i="15" s="1"/>
  <c r="T49" i="15"/>
  <c r="CN67" i="15"/>
  <c r="CJ111" i="15"/>
  <c r="CN111" i="15" s="1"/>
  <c r="T111" i="15"/>
  <c r="CL64" i="15"/>
  <c r="T78" i="15"/>
  <c r="CJ87" i="15"/>
  <c r="CN87" i="15" s="1"/>
  <c r="T87" i="15"/>
  <c r="T100" i="15"/>
  <c r="T101" i="15"/>
  <c r="T107" i="15"/>
  <c r="AP113" i="15"/>
  <c r="AP114" i="15" s="1"/>
  <c r="AZ64" i="15"/>
  <c r="Z83" i="15"/>
  <c r="CL83" i="15" s="1"/>
  <c r="CK83" i="15"/>
  <c r="CJ94" i="15"/>
  <c r="CN94" i="15" s="1"/>
  <c r="T94" i="15"/>
  <c r="T109" i="15"/>
  <c r="CJ109" i="15"/>
  <c r="CN109" i="15" s="1"/>
  <c r="T103" i="15"/>
  <c r="T105" i="15"/>
  <c r="CJ105" i="15"/>
  <c r="CN105" i="15" s="1"/>
  <c r="R38" i="16"/>
  <c r="Z37" i="16"/>
  <c r="Q36" i="16"/>
  <c r="CD29" i="16"/>
  <c r="BV29" i="16"/>
  <c r="BF29" i="16"/>
  <c r="AX29" i="16"/>
  <c r="AP29" i="16"/>
  <c r="AH29" i="16"/>
  <c r="AH28" i="16"/>
  <c r="CD28" i="16"/>
  <c r="BV28" i="16"/>
  <c r="BF28" i="16"/>
  <c r="AX28" i="16"/>
  <c r="AP28" i="16"/>
  <c r="Z28" i="16"/>
  <c r="BN23" i="16"/>
  <c r="AX23" i="16"/>
  <c r="AP23" i="16"/>
  <c r="R23" i="16"/>
  <c r="S23" i="16"/>
  <c r="R20" i="16"/>
  <c r="Q20" i="16"/>
  <c r="Z113" i="10" l="1"/>
  <c r="CL61" i="12"/>
  <c r="Z113" i="15"/>
  <c r="Z113" i="12"/>
  <c r="Z114" i="12" s="1"/>
  <c r="Z115" i="12" s="1"/>
  <c r="CL32" i="12"/>
  <c r="AH114" i="15"/>
  <c r="AH115" i="15" s="1"/>
  <c r="R114" i="10"/>
  <c r="CM114" i="10"/>
  <c r="CM115" i="10" s="1"/>
  <c r="CL61" i="13"/>
  <c r="AX114" i="13"/>
  <c r="AX115" i="13" s="1"/>
  <c r="CD114" i="12"/>
  <c r="AH114" i="12"/>
  <c r="AH115" i="12" s="1"/>
  <c r="BF115" i="13"/>
  <c r="CM114" i="12"/>
  <c r="CM115" i="12" s="1"/>
  <c r="AX114" i="12"/>
  <c r="AX115" i="12" s="1"/>
  <c r="AP114" i="12"/>
  <c r="AP115" i="12" s="1"/>
  <c r="Z114" i="13"/>
  <c r="Z115" i="13" s="1"/>
  <c r="CL61" i="11"/>
  <c r="CM114" i="13"/>
  <c r="CM115" i="13" s="1"/>
  <c r="BV115" i="13"/>
  <c r="R114" i="13"/>
  <c r="R115" i="13" s="1"/>
  <c r="CL113" i="12"/>
  <c r="CD115" i="12"/>
  <c r="CM114" i="11"/>
  <c r="CM115" i="11" s="1"/>
  <c r="R115" i="11"/>
  <c r="CL113" i="10"/>
  <c r="R115" i="10"/>
  <c r="CL61" i="10"/>
  <c r="AX114" i="15"/>
  <c r="AX115" i="15" s="1"/>
  <c r="AP115" i="15"/>
  <c r="Z114" i="15"/>
  <c r="Z115" i="15" s="1"/>
  <c r="CL113" i="15"/>
  <c r="CL114" i="15" s="1"/>
  <c r="CL115" i="15" s="1"/>
  <c r="CM114" i="15"/>
  <c r="CM115" i="15" s="1"/>
  <c r="BV114" i="15"/>
  <c r="BV115" i="15" s="1"/>
  <c r="BN115" i="15"/>
  <c r="CL114" i="12" l="1"/>
  <c r="CL115" i="12" s="1"/>
  <c r="R10" i="16"/>
  <c r="CO12" i="16" l="1"/>
  <c r="CO13" i="16"/>
  <c r="CO22" i="16"/>
  <c r="CO26" i="16"/>
  <c r="CO33" i="16"/>
  <c r="CO34" i="16"/>
  <c r="CO40" i="16"/>
  <c r="CO45" i="16"/>
  <c r="CO50" i="16"/>
  <c r="CO62" i="16"/>
  <c r="CO63" i="16"/>
  <c r="CO69" i="16"/>
  <c r="CO81" i="16"/>
  <c r="CO89" i="16"/>
  <c r="CO96" i="16"/>
  <c r="CO106" i="16"/>
  <c r="CO110" i="16"/>
  <c r="CM112" i="16" l="1"/>
  <c r="CL112" i="16"/>
  <c r="CK112" i="16"/>
  <c r="CI112" i="16"/>
  <c r="CM111" i="16"/>
  <c r="CL111" i="16"/>
  <c r="CK111" i="16"/>
  <c r="CI111" i="16"/>
  <c r="CM109" i="16"/>
  <c r="CL109" i="16"/>
  <c r="CK109" i="16"/>
  <c r="CI109" i="16"/>
  <c r="CM108" i="16"/>
  <c r="CL108" i="16"/>
  <c r="CK108" i="16"/>
  <c r="CM107" i="16"/>
  <c r="CL107" i="16"/>
  <c r="CK107" i="16"/>
  <c r="CM105" i="16"/>
  <c r="CL105" i="16"/>
  <c r="CK105" i="16"/>
  <c r="CI105" i="16"/>
  <c r="CM104" i="16"/>
  <c r="CL104" i="16"/>
  <c r="CK104" i="16"/>
  <c r="CI104" i="16"/>
  <c r="CM103" i="16"/>
  <c r="CL103" i="16"/>
  <c r="CK103" i="16"/>
  <c r="CI103" i="16"/>
  <c r="CM102" i="16"/>
  <c r="CL102" i="16"/>
  <c r="CK102" i="16"/>
  <c r="CM101" i="16"/>
  <c r="CL101" i="16"/>
  <c r="CK101" i="16"/>
  <c r="CM100" i="16"/>
  <c r="CL100" i="16"/>
  <c r="CK100" i="16"/>
  <c r="CM99" i="16"/>
  <c r="CL99" i="16"/>
  <c r="CK99" i="16"/>
  <c r="CM98" i="16"/>
  <c r="CL98" i="16"/>
  <c r="CK98" i="16"/>
  <c r="CM97" i="16"/>
  <c r="CL97" i="16"/>
  <c r="CK97" i="16"/>
  <c r="CM95" i="16"/>
  <c r="CL95" i="16"/>
  <c r="CK95" i="16"/>
  <c r="CI95" i="16"/>
  <c r="CM94" i="16"/>
  <c r="CL94" i="16"/>
  <c r="CK94" i="16"/>
  <c r="CI94" i="16"/>
  <c r="CM93" i="16"/>
  <c r="CL93" i="16"/>
  <c r="CK93" i="16"/>
  <c r="CM92" i="16"/>
  <c r="CL92" i="16"/>
  <c r="CK92" i="16"/>
  <c r="CM91" i="16"/>
  <c r="CL91" i="16"/>
  <c r="CK91" i="16"/>
  <c r="CM90" i="16"/>
  <c r="CL90" i="16"/>
  <c r="CK90" i="16"/>
  <c r="CM88" i="16"/>
  <c r="CL88" i="16"/>
  <c r="CK88" i="16"/>
  <c r="CI88" i="16"/>
  <c r="CM87" i="16"/>
  <c r="CL87" i="16"/>
  <c r="CK87" i="16"/>
  <c r="CI87" i="16"/>
  <c r="CM86" i="16"/>
  <c r="CL86" i="16"/>
  <c r="CK86" i="16"/>
  <c r="CM85" i="16"/>
  <c r="CL85" i="16"/>
  <c r="CK85" i="16"/>
  <c r="CM84" i="16"/>
  <c r="CL84" i="16"/>
  <c r="CK84" i="16"/>
  <c r="CM83" i="16"/>
  <c r="CL83" i="16"/>
  <c r="CK83" i="16"/>
  <c r="CM82" i="16"/>
  <c r="CL82" i="16"/>
  <c r="CK82" i="16"/>
  <c r="CM80" i="16"/>
  <c r="CL80" i="16"/>
  <c r="CK80" i="16"/>
  <c r="CI80" i="16"/>
  <c r="CM79" i="16"/>
  <c r="CL79" i="16"/>
  <c r="CK79" i="16"/>
  <c r="CI79" i="16"/>
  <c r="CM78" i="16"/>
  <c r="CL78" i="16"/>
  <c r="CK78" i="16"/>
  <c r="CM77" i="16"/>
  <c r="CL77" i="16"/>
  <c r="CK77" i="16"/>
  <c r="CM76" i="16"/>
  <c r="CL76" i="16"/>
  <c r="CK76" i="16"/>
  <c r="CM75" i="16"/>
  <c r="CL75" i="16"/>
  <c r="CK75" i="16"/>
  <c r="CM74" i="16"/>
  <c r="CL74" i="16"/>
  <c r="CK74" i="16"/>
  <c r="CM73" i="16"/>
  <c r="CL73" i="16"/>
  <c r="CK73" i="16"/>
  <c r="CM72" i="16"/>
  <c r="CL72" i="16"/>
  <c r="CK72" i="16"/>
  <c r="CM71" i="16"/>
  <c r="CL71" i="16"/>
  <c r="CK71" i="16"/>
  <c r="CM70" i="16"/>
  <c r="CL70" i="16"/>
  <c r="CK70" i="16"/>
  <c r="CM68" i="16"/>
  <c r="CL68" i="16"/>
  <c r="CK68" i="16"/>
  <c r="CI68" i="16"/>
  <c r="CM67" i="16"/>
  <c r="CL67" i="16"/>
  <c r="CK67" i="16"/>
  <c r="CI67" i="16"/>
  <c r="CM66" i="16"/>
  <c r="CL66" i="16"/>
  <c r="CM65" i="16"/>
  <c r="CL65" i="16"/>
  <c r="CK65" i="16"/>
  <c r="CM64" i="16"/>
  <c r="CL64" i="16"/>
  <c r="CK64" i="16"/>
  <c r="CM60" i="16"/>
  <c r="CL60" i="16"/>
  <c r="CK60" i="16"/>
  <c r="CI60" i="16"/>
  <c r="CM59" i="16"/>
  <c r="CL59" i="16"/>
  <c r="CK59" i="16"/>
  <c r="CI59" i="16"/>
  <c r="CM58" i="16"/>
  <c r="CL58" i="16"/>
  <c r="CK58" i="16"/>
  <c r="CM57" i="16"/>
  <c r="CL57" i="16"/>
  <c r="CM56" i="16"/>
  <c r="CL56" i="16"/>
  <c r="CK56" i="16"/>
  <c r="CM55" i="16"/>
  <c r="CL55" i="16"/>
  <c r="CK55" i="16"/>
  <c r="CM54" i="16"/>
  <c r="CL54" i="16"/>
  <c r="CK54" i="16"/>
  <c r="CM53" i="16"/>
  <c r="CL53" i="16"/>
  <c r="CK53" i="16"/>
  <c r="CM52" i="16"/>
  <c r="CL52" i="16"/>
  <c r="CK52" i="16"/>
  <c r="CM51" i="16"/>
  <c r="CL51" i="16"/>
  <c r="CK51" i="16"/>
  <c r="CM49" i="16"/>
  <c r="CL49" i="16"/>
  <c r="CK49" i="16"/>
  <c r="CI49" i="16"/>
  <c r="CM48" i="16"/>
  <c r="CL48" i="16"/>
  <c r="CM47" i="16"/>
  <c r="CL47" i="16"/>
  <c r="CM46" i="16"/>
  <c r="CL46" i="16"/>
  <c r="CM44" i="16"/>
  <c r="CL44" i="16"/>
  <c r="CK44" i="16"/>
  <c r="CI44" i="16"/>
  <c r="CM43" i="16"/>
  <c r="CL43" i="16"/>
  <c r="CK43" i="16"/>
  <c r="CI43" i="16"/>
  <c r="CM42" i="16"/>
  <c r="CL42" i="16"/>
  <c r="CK42" i="16"/>
  <c r="CM41" i="16"/>
  <c r="CL41" i="16"/>
  <c r="CK41" i="16"/>
  <c r="CM39" i="16"/>
  <c r="CL39" i="16"/>
  <c r="CK39" i="16"/>
  <c r="CI39" i="16"/>
  <c r="CM38" i="16"/>
  <c r="CL38" i="16"/>
  <c r="CK38" i="16"/>
  <c r="CM37" i="16"/>
  <c r="CL37" i="16"/>
  <c r="CK37" i="16"/>
  <c r="CM36" i="16"/>
  <c r="CL36" i="16"/>
  <c r="CK36" i="16"/>
  <c r="CM35" i="16"/>
  <c r="CL35" i="16"/>
  <c r="CK35" i="16"/>
  <c r="CM31" i="16"/>
  <c r="CL31" i="16"/>
  <c r="CK31" i="16"/>
  <c r="CI31" i="16"/>
  <c r="CM30" i="16"/>
  <c r="CL30" i="16"/>
  <c r="CK30" i="16"/>
  <c r="CM29" i="16"/>
  <c r="CL29" i="16"/>
  <c r="CK29" i="16"/>
  <c r="CM28" i="16"/>
  <c r="CL28" i="16"/>
  <c r="CK28" i="16"/>
  <c r="CM27" i="16"/>
  <c r="CL27" i="16"/>
  <c r="CK27" i="16"/>
  <c r="CM25" i="16"/>
  <c r="CL25" i="16"/>
  <c r="CK25" i="16"/>
  <c r="CI25" i="16"/>
  <c r="CM24" i="16"/>
  <c r="CL24" i="16"/>
  <c r="CM23" i="16"/>
  <c r="CL23" i="16"/>
  <c r="CK23" i="16"/>
  <c r="CM21" i="16"/>
  <c r="CL21" i="16"/>
  <c r="CK21" i="16"/>
  <c r="CI21" i="16"/>
  <c r="CM20" i="16"/>
  <c r="CL20" i="16"/>
  <c r="CK20" i="16"/>
  <c r="CM19" i="16"/>
  <c r="CL19" i="16"/>
  <c r="CK19" i="16"/>
  <c r="CM18" i="16"/>
  <c r="CL18" i="16"/>
  <c r="CK18" i="16"/>
  <c r="CM17" i="16"/>
  <c r="CL17" i="16"/>
  <c r="CK17" i="16"/>
  <c r="CM16" i="16"/>
  <c r="CL16" i="16"/>
  <c r="CK16" i="16"/>
  <c r="CM15" i="16"/>
  <c r="CL15" i="16"/>
  <c r="CK15" i="16"/>
  <c r="CM14" i="16"/>
  <c r="CL14" i="16"/>
  <c r="CK14" i="16"/>
  <c r="CM10" i="16"/>
  <c r="CM11" i="16" s="1"/>
  <c r="CL10" i="16"/>
  <c r="CL11" i="16" s="1"/>
  <c r="CK10" i="16"/>
  <c r="CK11" i="16" s="1"/>
  <c r="CJ106" i="16"/>
  <c r="CE113" i="16"/>
  <c r="CD113" i="16"/>
  <c r="CB112" i="16"/>
  <c r="CF112" i="16" s="1"/>
  <c r="CB111" i="16"/>
  <c r="CF111" i="16" s="1"/>
  <c r="CB109" i="16"/>
  <c r="CF109" i="16" s="1"/>
  <c r="CB106" i="16"/>
  <c r="CB105" i="16"/>
  <c r="CF105" i="16" s="1"/>
  <c r="CB104" i="16"/>
  <c r="CF104" i="16" s="1"/>
  <c r="CB103" i="16"/>
  <c r="CF103" i="16" s="1"/>
  <c r="CB102" i="16"/>
  <c r="CF102" i="16" s="1"/>
  <c r="CB101" i="16"/>
  <c r="CF101" i="16" s="1"/>
  <c r="CB100" i="16"/>
  <c r="CF100" i="16" s="1"/>
  <c r="CB99" i="16"/>
  <c r="CF99" i="16" s="1"/>
  <c r="CB98" i="16"/>
  <c r="CF98" i="16" s="1"/>
  <c r="CB97" i="16"/>
  <c r="CF97" i="16" s="1"/>
  <c r="CB95" i="16"/>
  <c r="CF95" i="16" s="1"/>
  <c r="CB94" i="16"/>
  <c r="CF94" i="16" s="1"/>
  <c r="CB93" i="16"/>
  <c r="CF93" i="16" s="1"/>
  <c r="CB92" i="16"/>
  <c r="CF92" i="16" s="1"/>
  <c r="CB91" i="16"/>
  <c r="CF91" i="16" s="1"/>
  <c r="CB90" i="16"/>
  <c r="CF90" i="16" s="1"/>
  <c r="CB88" i="16"/>
  <c r="CF88" i="16" s="1"/>
  <c r="CB87" i="16"/>
  <c r="CF87" i="16" s="1"/>
  <c r="CB86" i="16"/>
  <c r="CF86" i="16" s="1"/>
  <c r="CB85" i="16"/>
  <c r="CF85" i="16" s="1"/>
  <c r="CB84" i="16"/>
  <c r="CF84" i="16" s="1"/>
  <c r="CB83" i="16"/>
  <c r="CF83" i="16" s="1"/>
  <c r="CB82" i="16"/>
  <c r="CF82" i="16" s="1"/>
  <c r="CB80" i="16"/>
  <c r="CF80" i="16" s="1"/>
  <c r="CB79" i="16"/>
  <c r="CF79" i="16" s="1"/>
  <c r="CB78" i="16"/>
  <c r="CF78" i="16" s="1"/>
  <c r="CB77" i="16"/>
  <c r="CF77" i="16" s="1"/>
  <c r="CB76" i="16"/>
  <c r="CF76" i="16" s="1"/>
  <c r="CB75" i="16"/>
  <c r="CF75" i="16" s="1"/>
  <c r="CB74" i="16"/>
  <c r="CF74" i="16" s="1"/>
  <c r="CB73" i="16"/>
  <c r="CF73" i="16" s="1"/>
  <c r="CB72" i="16"/>
  <c r="CF72" i="16" s="1"/>
  <c r="CB71" i="16"/>
  <c r="CF71" i="16" s="1"/>
  <c r="CB70" i="16"/>
  <c r="CF70" i="16" s="1"/>
  <c r="CB68" i="16"/>
  <c r="CF68" i="16" s="1"/>
  <c r="CB67" i="16"/>
  <c r="CF67" i="16" s="1"/>
  <c r="CB65" i="16"/>
  <c r="CF65" i="16" s="1"/>
  <c r="CB64" i="16"/>
  <c r="CF64" i="16" s="1"/>
  <c r="CE61" i="16"/>
  <c r="CD61" i="16"/>
  <c r="CB60" i="16"/>
  <c r="CF60" i="16" s="1"/>
  <c r="CB59" i="16"/>
  <c r="CF59" i="16" s="1"/>
  <c r="CB58" i="16"/>
  <c r="CF58" i="16" s="1"/>
  <c r="CB56" i="16"/>
  <c r="CF56" i="16" s="1"/>
  <c r="CB55" i="16"/>
  <c r="CF55" i="16" s="1"/>
  <c r="CB54" i="16"/>
  <c r="CF54" i="16" s="1"/>
  <c r="CB53" i="16"/>
  <c r="CF53" i="16" s="1"/>
  <c r="CB52" i="16"/>
  <c r="CF52" i="16" s="1"/>
  <c r="CB51" i="16"/>
  <c r="CF51" i="16" s="1"/>
  <c r="CB49" i="16"/>
  <c r="CF49" i="16" s="1"/>
  <c r="CB48" i="16"/>
  <c r="CF48" i="16" s="1"/>
  <c r="CB47" i="16"/>
  <c r="CF47" i="16" s="1"/>
  <c r="CB44" i="16"/>
  <c r="CF44" i="16" s="1"/>
  <c r="CB43" i="16"/>
  <c r="CF43" i="16" s="1"/>
  <c r="CB39" i="16"/>
  <c r="CF39" i="16" s="1"/>
  <c r="CB38" i="16"/>
  <c r="CF38" i="16" s="1"/>
  <c r="CB37" i="16"/>
  <c r="CF37" i="16" s="1"/>
  <c r="CB36" i="16"/>
  <c r="CF36" i="16" s="1"/>
  <c r="CB35" i="16"/>
  <c r="CF35" i="16" s="1"/>
  <c r="CE32" i="16"/>
  <c r="CD32" i="16"/>
  <c r="CB31" i="16"/>
  <c r="CF31" i="16" s="1"/>
  <c r="CB27" i="16"/>
  <c r="CF27" i="16" s="1"/>
  <c r="CB25" i="16"/>
  <c r="CF25" i="16" s="1"/>
  <c r="CB23" i="16"/>
  <c r="CF23" i="16" s="1"/>
  <c r="CB21" i="16"/>
  <c r="CF21" i="16" s="1"/>
  <c r="CB20" i="16"/>
  <c r="CF20" i="16" s="1"/>
  <c r="CB19" i="16"/>
  <c r="CF19" i="16" s="1"/>
  <c r="CB18" i="16"/>
  <c r="CF18" i="16" s="1"/>
  <c r="CB17" i="16"/>
  <c r="CF17" i="16" s="1"/>
  <c r="CB16" i="16"/>
  <c r="CF16" i="16" s="1"/>
  <c r="CB15" i="16"/>
  <c r="CF15" i="16" s="1"/>
  <c r="CB14" i="16"/>
  <c r="CF14" i="16" s="1"/>
  <c r="CE11" i="16"/>
  <c r="CD11" i="16"/>
  <c r="CC11" i="16"/>
  <c r="CA10" i="16"/>
  <c r="CA11" i="16" s="1"/>
  <c r="BW113" i="16"/>
  <c r="BV113" i="16"/>
  <c r="BU113" i="16"/>
  <c r="BT112" i="16"/>
  <c r="BX112" i="16" s="1"/>
  <c r="BT111" i="16"/>
  <c r="BX111" i="16" s="1"/>
  <c r="BT109" i="16"/>
  <c r="BX109" i="16" s="1"/>
  <c r="BT106" i="16"/>
  <c r="BT105" i="16"/>
  <c r="BX105" i="16" s="1"/>
  <c r="BT104" i="16"/>
  <c r="BX104" i="16" s="1"/>
  <c r="BT103" i="16"/>
  <c r="BX103" i="16" s="1"/>
  <c r="BT102" i="16"/>
  <c r="BX102" i="16" s="1"/>
  <c r="BT101" i="16"/>
  <c r="BX101" i="16" s="1"/>
  <c r="BT100" i="16"/>
  <c r="BX100" i="16" s="1"/>
  <c r="BT99" i="16"/>
  <c r="BX99" i="16" s="1"/>
  <c r="BT98" i="16"/>
  <c r="BX98" i="16" s="1"/>
  <c r="BT97" i="16"/>
  <c r="BX97" i="16" s="1"/>
  <c r="BT95" i="16"/>
  <c r="BX95" i="16" s="1"/>
  <c r="BT94" i="16"/>
  <c r="BX94" i="16" s="1"/>
  <c r="BT93" i="16"/>
  <c r="BX93" i="16" s="1"/>
  <c r="BT92" i="16"/>
  <c r="BX92" i="16" s="1"/>
  <c r="BT91" i="16"/>
  <c r="BX91" i="16" s="1"/>
  <c r="BT90" i="16"/>
  <c r="BX90" i="16" s="1"/>
  <c r="BT88" i="16"/>
  <c r="BX88" i="16" s="1"/>
  <c r="BT87" i="16"/>
  <c r="BX87" i="16" s="1"/>
  <c r="BT86" i="16"/>
  <c r="BX86" i="16" s="1"/>
  <c r="BT85" i="16"/>
  <c r="BX85" i="16" s="1"/>
  <c r="BT84" i="16"/>
  <c r="BX84" i="16" s="1"/>
  <c r="BT83" i="16"/>
  <c r="BX83" i="16" s="1"/>
  <c r="BT82" i="16"/>
  <c r="BX82" i="16" s="1"/>
  <c r="BT80" i="16"/>
  <c r="BX80" i="16" s="1"/>
  <c r="BT79" i="16"/>
  <c r="BX79" i="16" s="1"/>
  <c r="BT78" i="16"/>
  <c r="BX78" i="16" s="1"/>
  <c r="BT77" i="16"/>
  <c r="BX77" i="16" s="1"/>
  <c r="BT76" i="16"/>
  <c r="BX76" i="16" s="1"/>
  <c r="BT75" i="16"/>
  <c r="BX75" i="16" s="1"/>
  <c r="BT74" i="16"/>
  <c r="BX74" i="16" s="1"/>
  <c r="BT73" i="16"/>
  <c r="BX73" i="16" s="1"/>
  <c r="BT72" i="16"/>
  <c r="BX72" i="16" s="1"/>
  <c r="BT71" i="16"/>
  <c r="BX71" i="16" s="1"/>
  <c r="BT70" i="16"/>
  <c r="BX70" i="16" s="1"/>
  <c r="BT68" i="16"/>
  <c r="BX68" i="16" s="1"/>
  <c r="BT67" i="16"/>
  <c r="BX67" i="16" s="1"/>
  <c r="BT66" i="16"/>
  <c r="BX66" i="16" s="1"/>
  <c r="BT65" i="16"/>
  <c r="BX65" i="16" s="1"/>
  <c r="BT64" i="16"/>
  <c r="BX64" i="16" s="1"/>
  <c r="BW61" i="16"/>
  <c r="BV61" i="16"/>
  <c r="BT60" i="16"/>
  <c r="BX60" i="16" s="1"/>
  <c r="BT59" i="16"/>
  <c r="BX59" i="16" s="1"/>
  <c r="BT58" i="16"/>
  <c r="BX58" i="16" s="1"/>
  <c r="BT57" i="16"/>
  <c r="BX57" i="16" s="1"/>
  <c r="BT56" i="16"/>
  <c r="BX56" i="16" s="1"/>
  <c r="BT55" i="16"/>
  <c r="BX55" i="16" s="1"/>
  <c r="BT54" i="16"/>
  <c r="BX54" i="16" s="1"/>
  <c r="BT53" i="16"/>
  <c r="BX53" i="16" s="1"/>
  <c r="BT52" i="16"/>
  <c r="BX52" i="16" s="1"/>
  <c r="BT51" i="16"/>
  <c r="BX51" i="16" s="1"/>
  <c r="BT49" i="16"/>
  <c r="BX49" i="16" s="1"/>
  <c r="BT48" i="16"/>
  <c r="BX48" i="16" s="1"/>
  <c r="BT47" i="16"/>
  <c r="BX47" i="16" s="1"/>
  <c r="BT44" i="16"/>
  <c r="BX44" i="16" s="1"/>
  <c r="BT43" i="16"/>
  <c r="BX43" i="16" s="1"/>
  <c r="BT39" i="16"/>
  <c r="BX39" i="16" s="1"/>
  <c r="BT38" i="16"/>
  <c r="BX38" i="16" s="1"/>
  <c r="BT37" i="16"/>
  <c r="BX37" i="16" s="1"/>
  <c r="BT36" i="16"/>
  <c r="BX36" i="16" s="1"/>
  <c r="BT35" i="16"/>
  <c r="BX35" i="16" s="1"/>
  <c r="BW32" i="16"/>
  <c r="BV32" i="16"/>
  <c r="BV114" i="16" s="1"/>
  <c r="BT31" i="16"/>
  <c r="BX31" i="16" s="1"/>
  <c r="BT30" i="16"/>
  <c r="BX30" i="16" s="1"/>
  <c r="BT27" i="16"/>
  <c r="BX27" i="16" s="1"/>
  <c r="BT25" i="16"/>
  <c r="BX25" i="16" s="1"/>
  <c r="BU32" i="16"/>
  <c r="BT24" i="16"/>
  <c r="BX24" i="16" s="1"/>
  <c r="BT23" i="16"/>
  <c r="BX23" i="16" s="1"/>
  <c r="BT21" i="16"/>
  <c r="BX21" i="16" s="1"/>
  <c r="BT20" i="16"/>
  <c r="BX20" i="16" s="1"/>
  <c r="BT19" i="16"/>
  <c r="BX19" i="16" s="1"/>
  <c r="BT18" i="16"/>
  <c r="BX18" i="16" s="1"/>
  <c r="BT17" i="16"/>
  <c r="BX17" i="16" s="1"/>
  <c r="BT16" i="16"/>
  <c r="BX16" i="16" s="1"/>
  <c r="BT15" i="16"/>
  <c r="BX15" i="16" s="1"/>
  <c r="BT14" i="16"/>
  <c r="BX14" i="16" s="1"/>
  <c r="BW11" i="16"/>
  <c r="BV11" i="16"/>
  <c r="BU11" i="16"/>
  <c r="BS10" i="16"/>
  <c r="BS11" i="16" s="1"/>
  <c r="BO113" i="16"/>
  <c r="BN113" i="16"/>
  <c r="BL112" i="16"/>
  <c r="BP112" i="16" s="1"/>
  <c r="BL111" i="16"/>
  <c r="BP111" i="16" s="1"/>
  <c r="BL109" i="16"/>
  <c r="BP109" i="16" s="1"/>
  <c r="BL108" i="16"/>
  <c r="BP108" i="16" s="1"/>
  <c r="BL106" i="16"/>
  <c r="BL105" i="16"/>
  <c r="BP105" i="16" s="1"/>
  <c r="BL104" i="16"/>
  <c r="BP104" i="16" s="1"/>
  <c r="BL103" i="16"/>
  <c r="BP103" i="16" s="1"/>
  <c r="BL102" i="16"/>
  <c r="BP102" i="16" s="1"/>
  <c r="BP101" i="16"/>
  <c r="BL101" i="16"/>
  <c r="BL100" i="16"/>
  <c r="BP100" i="16" s="1"/>
  <c r="BL99" i="16"/>
  <c r="BP99" i="16" s="1"/>
  <c r="BL98" i="16"/>
  <c r="BP98" i="16" s="1"/>
  <c r="BL97" i="16"/>
  <c r="BP97" i="16" s="1"/>
  <c r="BL95" i="16"/>
  <c r="BP95" i="16" s="1"/>
  <c r="BL94" i="16"/>
  <c r="BP94" i="16" s="1"/>
  <c r="BL93" i="16"/>
  <c r="BP93" i="16" s="1"/>
  <c r="BL92" i="16"/>
  <c r="BP92" i="16" s="1"/>
  <c r="BL91" i="16"/>
  <c r="BP91" i="16" s="1"/>
  <c r="BL90" i="16"/>
  <c r="BP90" i="16" s="1"/>
  <c r="BL88" i="16"/>
  <c r="BP88" i="16" s="1"/>
  <c r="BL87" i="16"/>
  <c r="BP87" i="16" s="1"/>
  <c r="BL86" i="16"/>
  <c r="BP86" i="16" s="1"/>
  <c r="BL85" i="16"/>
  <c r="BP85" i="16" s="1"/>
  <c r="BL84" i="16"/>
  <c r="BP84" i="16" s="1"/>
  <c r="BP83" i="16"/>
  <c r="BL83" i="16"/>
  <c r="BL82" i="16"/>
  <c r="BP82" i="16" s="1"/>
  <c r="BL80" i="16"/>
  <c r="BP80" i="16" s="1"/>
  <c r="BL79" i="16"/>
  <c r="BP79" i="16" s="1"/>
  <c r="BL78" i="16"/>
  <c r="BP78" i="16" s="1"/>
  <c r="BL77" i="16"/>
  <c r="BP77" i="16" s="1"/>
  <c r="BL76" i="16"/>
  <c r="BP76" i="16" s="1"/>
  <c r="BL75" i="16"/>
  <c r="BP75" i="16" s="1"/>
  <c r="BL74" i="16"/>
  <c r="BP74" i="16" s="1"/>
  <c r="BL73" i="16"/>
  <c r="BP73" i="16" s="1"/>
  <c r="BL72" i="16"/>
  <c r="BP72" i="16" s="1"/>
  <c r="BL71" i="16"/>
  <c r="BP71" i="16" s="1"/>
  <c r="BL70" i="16"/>
  <c r="BP70" i="16" s="1"/>
  <c r="BL68" i="16"/>
  <c r="BP68" i="16" s="1"/>
  <c r="BL67" i="16"/>
  <c r="BP67" i="16" s="1"/>
  <c r="BL65" i="16"/>
  <c r="BP65" i="16" s="1"/>
  <c r="BL64" i="16"/>
  <c r="BP64" i="16" s="1"/>
  <c r="BO61" i="16"/>
  <c r="BN61" i="16"/>
  <c r="BL60" i="16"/>
  <c r="BP60" i="16" s="1"/>
  <c r="BP59" i="16"/>
  <c r="BL59" i="16"/>
  <c r="BL58" i="16"/>
  <c r="BP58" i="16" s="1"/>
  <c r="BL57" i="16"/>
  <c r="BP57" i="16" s="1"/>
  <c r="BL56" i="16"/>
  <c r="BP56" i="16" s="1"/>
  <c r="BL55" i="16"/>
  <c r="BP55" i="16" s="1"/>
  <c r="BL54" i="16"/>
  <c r="BP54" i="16" s="1"/>
  <c r="BL53" i="16"/>
  <c r="BP53" i="16" s="1"/>
  <c r="BL52" i="16"/>
  <c r="BP52" i="16" s="1"/>
  <c r="BL51" i="16"/>
  <c r="BP51" i="16" s="1"/>
  <c r="BL49" i="16"/>
  <c r="BP49" i="16" s="1"/>
  <c r="BP48" i="16"/>
  <c r="BL48" i="16"/>
  <c r="BL47" i="16"/>
  <c r="BP47" i="16" s="1"/>
  <c r="BL44" i="16"/>
  <c r="BP44" i="16" s="1"/>
  <c r="BP43" i="16"/>
  <c r="BL43" i="16"/>
  <c r="BL39" i="16"/>
  <c r="BP39" i="16" s="1"/>
  <c r="BL38" i="16"/>
  <c r="BP38" i="16" s="1"/>
  <c r="BL37" i="16"/>
  <c r="BP37" i="16" s="1"/>
  <c r="BL36" i="16"/>
  <c r="BP36" i="16" s="1"/>
  <c r="BL35" i="16"/>
  <c r="BP35" i="16" s="1"/>
  <c r="BO32" i="16"/>
  <c r="BN32" i="16"/>
  <c r="BL31" i="16"/>
  <c r="BP31" i="16" s="1"/>
  <c r="BL30" i="16"/>
  <c r="BP30" i="16" s="1"/>
  <c r="BL29" i="16"/>
  <c r="BP29" i="16" s="1"/>
  <c r="BL28" i="16"/>
  <c r="BP28" i="16" s="1"/>
  <c r="BL27" i="16"/>
  <c r="BP27" i="16" s="1"/>
  <c r="BP25" i="16"/>
  <c r="BL25" i="16"/>
  <c r="BL23" i="16"/>
  <c r="BP23" i="16" s="1"/>
  <c r="BL21" i="16"/>
  <c r="BP21" i="16" s="1"/>
  <c r="BL20" i="16"/>
  <c r="BP20" i="16" s="1"/>
  <c r="BL19" i="16"/>
  <c r="BP19" i="16" s="1"/>
  <c r="BL18" i="16"/>
  <c r="BP18" i="16" s="1"/>
  <c r="BL17" i="16"/>
  <c r="BP17" i="16" s="1"/>
  <c r="BL16" i="16"/>
  <c r="BP16" i="16" s="1"/>
  <c r="BL15" i="16"/>
  <c r="BP15" i="16" s="1"/>
  <c r="BL14" i="16"/>
  <c r="BP14" i="16" s="1"/>
  <c r="BO11" i="16"/>
  <c r="BN11" i="16"/>
  <c r="BM11" i="16"/>
  <c r="BK10" i="16"/>
  <c r="BK11" i="16" s="1"/>
  <c r="BG113" i="16"/>
  <c r="BF113" i="16"/>
  <c r="BE113" i="16"/>
  <c r="BD112" i="16"/>
  <c r="BH112" i="16" s="1"/>
  <c r="BD111" i="16"/>
  <c r="BH111" i="16" s="1"/>
  <c r="BD109" i="16"/>
  <c r="BH109" i="16" s="1"/>
  <c r="BD108" i="16"/>
  <c r="BH108" i="16" s="1"/>
  <c r="BD106" i="16"/>
  <c r="BD105" i="16"/>
  <c r="BH105" i="16" s="1"/>
  <c r="BD104" i="16"/>
  <c r="BH104" i="16" s="1"/>
  <c r="BD103" i="16"/>
  <c r="BH103" i="16" s="1"/>
  <c r="BD102" i="16"/>
  <c r="BH102" i="16" s="1"/>
  <c r="BD101" i="16"/>
  <c r="BH101" i="16" s="1"/>
  <c r="BD100" i="16"/>
  <c r="BH100" i="16" s="1"/>
  <c r="BD99" i="16"/>
  <c r="BH99" i="16" s="1"/>
  <c r="BD98" i="16"/>
  <c r="BH98" i="16" s="1"/>
  <c r="BD97" i="16"/>
  <c r="BH97" i="16" s="1"/>
  <c r="BD95" i="16"/>
  <c r="BH95" i="16" s="1"/>
  <c r="BD94" i="16"/>
  <c r="BH94" i="16" s="1"/>
  <c r="BD93" i="16"/>
  <c r="BH93" i="16" s="1"/>
  <c r="BD92" i="16"/>
  <c r="BH92" i="16" s="1"/>
  <c r="BD91" i="16"/>
  <c r="BH91" i="16" s="1"/>
  <c r="BD90" i="16"/>
  <c r="BH90" i="16" s="1"/>
  <c r="BD88" i="16"/>
  <c r="BH88" i="16" s="1"/>
  <c r="BD87" i="16"/>
  <c r="BH87" i="16" s="1"/>
  <c r="BD86" i="16"/>
  <c r="BH86" i="16" s="1"/>
  <c r="BD85" i="16"/>
  <c r="BH85" i="16" s="1"/>
  <c r="BD84" i="16"/>
  <c r="BH84" i="16" s="1"/>
  <c r="BD83" i="16"/>
  <c r="BH83" i="16" s="1"/>
  <c r="BD82" i="16"/>
  <c r="BH82" i="16" s="1"/>
  <c r="BD80" i="16"/>
  <c r="BH80" i="16" s="1"/>
  <c r="BD79" i="16"/>
  <c r="BH79" i="16" s="1"/>
  <c r="BD78" i="16"/>
  <c r="BH78" i="16" s="1"/>
  <c r="BD77" i="16"/>
  <c r="BH77" i="16" s="1"/>
  <c r="BD76" i="16"/>
  <c r="BH76" i="16" s="1"/>
  <c r="BD75" i="16"/>
  <c r="BH75" i="16" s="1"/>
  <c r="BD74" i="16"/>
  <c r="BH74" i="16" s="1"/>
  <c r="BD73" i="16"/>
  <c r="BH73" i="16" s="1"/>
  <c r="BD72" i="16"/>
  <c r="BH72" i="16" s="1"/>
  <c r="BD71" i="16"/>
  <c r="BH71" i="16" s="1"/>
  <c r="BD70" i="16"/>
  <c r="BH70" i="16" s="1"/>
  <c r="BD68" i="16"/>
  <c r="BH68" i="16" s="1"/>
  <c r="BD67" i="16"/>
  <c r="BH67" i="16" s="1"/>
  <c r="BD66" i="16"/>
  <c r="BH66" i="16" s="1"/>
  <c r="BD65" i="16"/>
  <c r="BH65" i="16" s="1"/>
  <c r="BD64" i="16"/>
  <c r="BH64" i="16" s="1"/>
  <c r="BG61" i="16"/>
  <c r="BF61" i="16"/>
  <c r="BD60" i="16"/>
  <c r="BH60" i="16" s="1"/>
  <c r="BH59" i="16"/>
  <c r="BD59" i="16"/>
  <c r="BD58" i="16"/>
  <c r="BH58" i="16" s="1"/>
  <c r="BH57" i="16"/>
  <c r="BD57" i="16"/>
  <c r="BD56" i="16"/>
  <c r="BH56" i="16" s="1"/>
  <c r="BD55" i="16"/>
  <c r="BH55" i="16" s="1"/>
  <c r="BD54" i="16"/>
  <c r="BH54" i="16" s="1"/>
  <c r="BD53" i="16"/>
  <c r="BH53" i="16" s="1"/>
  <c r="BD52" i="16"/>
  <c r="BH52" i="16" s="1"/>
  <c r="BD51" i="16"/>
  <c r="BH51" i="16" s="1"/>
  <c r="BD49" i="16"/>
  <c r="BH49" i="16" s="1"/>
  <c r="BD48" i="16"/>
  <c r="BH48" i="16" s="1"/>
  <c r="BD47" i="16"/>
  <c r="BH47" i="16" s="1"/>
  <c r="BD44" i="16"/>
  <c r="BH44" i="16" s="1"/>
  <c r="BD43" i="16"/>
  <c r="BH43" i="16" s="1"/>
  <c r="BD39" i="16"/>
  <c r="BH39" i="16" s="1"/>
  <c r="BD38" i="16"/>
  <c r="BH38" i="16" s="1"/>
  <c r="BD37" i="16"/>
  <c r="BH37" i="16" s="1"/>
  <c r="BD36" i="16"/>
  <c r="BH36" i="16" s="1"/>
  <c r="BD35" i="16"/>
  <c r="BH35" i="16" s="1"/>
  <c r="BG32" i="16"/>
  <c r="BF32" i="16"/>
  <c r="BD31" i="16"/>
  <c r="BH31" i="16" s="1"/>
  <c r="BD30" i="16"/>
  <c r="BH30" i="16" s="1"/>
  <c r="BD27" i="16"/>
  <c r="BH27" i="16" s="1"/>
  <c r="BD25" i="16"/>
  <c r="BH25" i="16" s="1"/>
  <c r="BE32" i="16"/>
  <c r="BD24" i="16"/>
  <c r="BH24" i="16" s="1"/>
  <c r="BD23" i="16"/>
  <c r="BH23" i="16" s="1"/>
  <c r="BD21" i="16"/>
  <c r="BH21" i="16" s="1"/>
  <c r="BD20" i="16"/>
  <c r="BH20" i="16" s="1"/>
  <c r="BD19" i="16"/>
  <c r="BH19" i="16" s="1"/>
  <c r="BD18" i="16"/>
  <c r="BH18" i="16" s="1"/>
  <c r="BD17" i="16"/>
  <c r="BH17" i="16" s="1"/>
  <c r="BD16" i="16"/>
  <c r="BH16" i="16" s="1"/>
  <c r="BD15" i="16"/>
  <c r="BH15" i="16" s="1"/>
  <c r="BD14" i="16"/>
  <c r="BH14" i="16" s="1"/>
  <c r="BG11" i="16"/>
  <c r="BF11" i="16"/>
  <c r="BE11" i="16"/>
  <c r="BC10" i="16"/>
  <c r="BD10" i="16" s="1"/>
  <c r="BD11" i="16" s="1"/>
  <c r="AY113" i="16"/>
  <c r="AX113" i="16"/>
  <c r="AV112" i="16"/>
  <c r="AZ112" i="16" s="1"/>
  <c r="AV111" i="16"/>
  <c r="AZ111" i="16" s="1"/>
  <c r="AV109" i="16"/>
  <c r="AZ109" i="16" s="1"/>
  <c r="AV108" i="16"/>
  <c r="AZ108" i="16" s="1"/>
  <c r="AV107" i="16"/>
  <c r="AZ107" i="16" s="1"/>
  <c r="AV106" i="16"/>
  <c r="AV105" i="16"/>
  <c r="AZ105" i="16" s="1"/>
  <c r="AV104" i="16"/>
  <c r="AZ104" i="16" s="1"/>
  <c r="AZ103" i="16"/>
  <c r="AV98" i="16"/>
  <c r="AZ98" i="16" s="1"/>
  <c r="AZ97" i="16"/>
  <c r="AV97" i="16"/>
  <c r="AV95" i="16"/>
  <c r="AZ95" i="16" s="1"/>
  <c r="AZ94" i="16"/>
  <c r="AV94" i="16"/>
  <c r="AV93" i="16"/>
  <c r="AZ93" i="16" s="1"/>
  <c r="AZ92" i="16"/>
  <c r="AV92" i="16"/>
  <c r="AV91" i="16"/>
  <c r="AZ91" i="16" s="1"/>
  <c r="AZ90" i="16"/>
  <c r="AV90" i="16"/>
  <c r="AV88" i="16"/>
  <c r="AZ88" i="16" s="1"/>
  <c r="AZ87" i="16"/>
  <c r="AV87" i="16"/>
  <c r="AV86" i="16"/>
  <c r="AZ86" i="16" s="1"/>
  <c r="AZ85" i="16"/>
  <c r="AV85" i="16"/>
  <c r="AV84" i="16"/>
  <c r="AZ84" i="16" s="1"/>
  <c r="AV83" i="16"/>
  <c r="AZ83" i="16" s="1"/>
  <c r="AV82" i="16"/>
  <c r="AZ82" i="16" s="1"/>
  <c r="AV80" i="16"/>
  <c r="AZ80" i="16" s="1"/>
  <c r="AV79" i="16"/>
  <c r="AZ79" i="16" s="1"/>
  <c r="AV74" i="16"/>
  <c r="AZ74" i="16" s="1"/>
  <c r="AV73" i="16"/>
  <c r="AZ73" i="16" s="1"/>
  <c r="AV72" i="16"/>
  <c r="AZ72" i="16" s="1"/>
  <c r="AV71" i="16"/>
  <c r="AZ71" i="16" s="1"/>
  <c r="AV70" i="16"/>
  <c r="AZ70" i="16" s="1"/>
  <c r="AV68" i="16"/>
  <c r="AZ68" i="16" s="1"/>
  <c r="AV67" i="16"/>
  <c r="AZ67" i="16" s="1"/>
  <c r="AV65" i="16"/>
  <c r="AZ65" i="16" s="1"/>
  <c r="AV64" i="16"/>
  <c r="AZ64" i="16" s="1"/>
  <c r="AY61" i="16"/>
  <c r="AX61" i="16"/>
  <c r="AV60" i="16"/>
  <c r="AZ60" i="16" s="1"/>
  <c r="AZ59" i="16"/>
  <c r="AV59" i="16"/>
  <c r="AV57" i="16"/>
  <c r="AZ57" i="16" s="1"/>
  <c r="AZ49" i="16"/>
  <c r="AV49" i="16"/>
  <c r="AV47" i="16"/>
  <c r="AZ47" i="16" s="1"/>
  <c r="AZ44" i="16"/>
  <c r="AV44" i="16"/>
  <c r="AV43" i="16"/>
  <c r="AZ43" i="16" s="1"/>
  <c r="AZ39" i="16"/>
  <c r="AV39" i="16"/>
  <c r="AV38" i="16"/>
  <c r="AZ38" i="16" s="1"/>
  <c r="AZ37" i="16"/>
  <c r="AV37" i="16"/>
  <c r="AV36" i="16"/>
  <c r="AZ36" i="16" s="1"/>
  <c r="AZ35" i="16"/>
  <c r="AV35" i="16"/>
  <c r="AY32" i="16"/>
  <c r="AX32" i="16"/>
  <c r="AZ31" i="16"/>
  <c r="AV31" i="16"/>
  <c r="AV30" i="16"/>
  <c r="AZ30" i="16" s="1"/>
  <c r="AZ25" i="16"/>
  <c r="AV25" i="16"/>
  <c r="AV21" i="16"/>
  <c r="AZ21" i="16" s="1"/>
  <c r="AV20" i="16"/>
  <c r="AZ20" i="16" s="1"/>
  <c r="AV19" i="16"/>
  <c r="AZ19" i="16" s="1"/>
  <c r="AV18" i="16"/>
  <c r="AZ18" i="16" s="1"/>
  <c r="AV17" i="16"/>
  <c r="AZ17" i="16" s="1"/>
  <c r="AV16" i="16"/>
  <c r="AZ16" i="16" s="1"/>
  <c r="AV15" i="16"/>
  <c r="AZ15" i="16" s="1"/>
  <c r="AV14" i="16"/>
  <c r="AZ14" i="16" s="1"/>
  <c r="AY11" i="16"/>
  <c r="AX11" i="16"/>
  <c r="AW11" i="16"/>
  <c r="AU10" i="16"/>
  <c r="AV10" i="16" s="1"/>
  <c r="AV11" i="16" s="1"/>
  <c r="AQ113" i="16"/>
  <c r="AP113" i="16"/>
  <c r="AN112" i="16"/>
  <c r="AR112" i="16" s="1"/>
  <c r="AN111" i="16"/>
  <c r="AR111" i="16" s="1"/>
  <c r="AN109" i="16"/>
  <c r="AR109" i="16" s="1"/>
  <c r="AN108" i="16"/>
  <c r="AR108" i="16" s="1"/>
  <c r="AN107" i="16"/>
  <c r="AR107" i="16" s="1"/>
  <c r="AN106" i="16"/>
  <c r="AN105" i="16"/>
  <c r="AR105" i="16" s="1"/>
  <c r="AR104" i="16"/>
  <c r="AN104" i="16"/>
  <c r="AN103" i="16"/>
  <c r="AN102" i="16"/>
  <c r="AR102" i="16" s="1"/>
  <c r="AN101" i="16"/>
  <c r="AR101" i="16" s="1"/>
  <c r="AN100" i="16"/>
  <c r="AR100" i="16" s="1"/>
  <c r="AN95" i="16"/>
  <c r="AR95" i="16" s="1"/>
  <c r="AN94" i="16"/>
  <c r="AR94" i="16" s="1"/>
  <c r="AN90" i="16"/>
  <c r="AR90" i="16" s="1"/>
  <c r="AN88" i="16"/>
  <c r="AR88" i="16" s="1"/>
  <c r="AN87" i="16"/>
  <c r="AR87" i="16" s="1"/>
  <c r="AN86" i="16"/>
  <c r="AR86" i="16" s="1"/>
  <c r="AN85" i="16"/>
  <c r="AR85" i="16" s="1"/>
  <c r="AN84" i="16"/>
  <c r="AR84" i="16" s="1"/>
  <c r="AN83" i="16"/>
  <c r="AR83" i="16" s="1"/>
  <c r="AR82" i="16"/>
  <c r="AN82" i="16"/>
  <c r="AN80" i="16"/>
  <c r="AR80" i="16" s="1"/>
  <c r="AR79" i="16"/>
  <c r="AN79" i="16"/>
  <c r="AN76" i="16"/>
  <c r="AR76" i="16" s="1"/>
  <c r="AR74" i="16"/>
  <c r="AN74" i="16"/>
  <c r="AN73" i="16"/>
  <c r="AR73" i="16" s="1"/>
  <c r="AR72" i="16"/>
  <c r="AN72" i="16"/>
  <c r="AN71" i="16"/>
  <c r="AR71" i="16" s="1"/>
  <c r="AR70" i="16"/>
  <c r="AN70" i="16"/>
  <c r="AN68" i="16"/>
  <c r="AR68" i="16" s="1"/>
  <c r="AR67" i="16"/>
  <c r="AN67" i="16"/>
  <c r="AN65" i="16"/>
  <c r="AR65" i="16" s="1"/>
  <c r="AR64" i="16"/>
  <c r="AN64" i="16"/>
  <c r="AQ61" i="16"/>
  <c r="AP61" i="16"/>
  <c r="AN60" i="16"/>
  <c r="AR60" i="16" s="1"/>
  <c r="AN59" i="16"/>
  <c r="AR59" i="16" s="1"/>
  <c r="AN57" i="16"/>
  <c r="AR57" i="16" s="1"/>
  <c r="AN56" i="16"/>
  <c r="AR56" i="16" s="1"/>
  <c r="AR55" i="16"/>
  <c r="AN55" i="16"/>
  <c r="AN54" i="16"/>
  <c r="AR54" i="16" s="1"/>
  <c r="AR53" i="16"/>
  <c r="AN53" i="16"/>
  <c r="AN49" i="16"/>
  <c r="AR49" i="16" s="1"/>
  <c r="AR44" i="16"/>
  <c r="AN44" i="16"/>
  <c r="AN43" i="16"/>
  <c r="AR43" i="16" s="1"/>
  <c r="AR39" i="16"/>
  <c r="AN39" i="16"/>
  <c r="AN38" i="16"/>
  <c r="AR38" i="16" s="1"/>
  <c r="AR37" i="16"/>
  <c r="AN37" i="16"/>
  <c r="AN36" i="16"/>
  <c r="AR36" i="16" s="1"/>
  <c r="AR35" i="16"/>
  <c r="AN35" i="16"/>
  <c r="AQ32" i="16"/>
  <c r="AP32" i="16"/>
  <c r="AR31" i="16"/>
  <c r="AN31" i="16"/>
  <c r="AN30" i="16"/>
  <c r="AR30" i="16" s="1"/>
  <c r="AN25" i="16"/>
  <c r="AR25" i="16" s="1"/>
  <c r="AN21" i="16"/>
  <c r="AR21" i="16" s="1"/>
  <c r="AN20" i="16"/>
  <c r="AR20" i="16" s="1"/>
  <c r="AN19" i="16"/>
  <c r="AR19" i="16" s="1"/>
  <c r="AN18" i="16"/>
  <c r="AR18" i="16" s="1"/>
  <c r="AN17" i="16"/>
  <c r="AR17" i="16" s="1"/>
  <c r="AN16" i="16"/>
  <c r="AR16" i="16" s="1"/>
  <c r="AN15" i="16"/>
  <c r="AR15" i="16" s="1"/>
  <c r="AN14" i="16"/>
  <c r="AR14" i="16" s="1"/>
  <c r="AQ11" i="16"/>
  <c r="AP11" i="16"/>
  <c r="AO11" i="16"/>
  <c r="AM10" i="16"/>
  <c r="AI113" i="16"/>
  <c r="AH113" i="16"/>
  <c r="AF112" i="16"/>
  <c r="AJ112" i="16" s="1"/>
  <c r="AF111" i="16"/>
  <c r="AJ111" i="16" s="1"/>
  <c r="AF109" i="16"/>
  <c r="AJ109" i="16" s="1"/>
  <c r="AF108" i="16"/>
  <c r="AJ108" i="16" s="1"/>
  <c r="AF107" i="16"/>
  <c r="AJ107" i="16" s="1"/>
  <c r="AF106" i="16"/>
  <c r="AF105" i="16"/>
  <c r="AJ105" i="16" s="1"/>
  <c r="AF104" i="16"/>
  <c r="AJ104" i="16" s="1"/>
  <c r="AF103" i="16"/>
  <c r="AJ103" i="16" s="1"/>
  <c r="AF102" i="16"/>
  <c r="AJ102" i="16" s="1"/>
  <c r="AF101" i="16"/>
  <c r="AJ101" i="16" s="1"/>
  <c r="AF100" i="16"/>
  <c r="AJ100" i="16" s="1"/>
  <c r="AF99" i="16"/>
  <c r="AJ99" i="16" s="1"/>
  <c r="AF98" i="16"/>
  <c r="AJ98" i="16" s="1"/>
  <c r="AF97" i="16"/>
  <c r="AJ97" i="16" s="1"/>
  <c r="AF95" i="16"/>
  <c r="AJ95" i="16" s="1"/>
  <c r="AJ94" i="16"/>
  <c r="AF94" i="16"/>
  <c r="AF90" i="16"/>
  <c r="AJ90" i="16" s="1"/>
  <c r="AF88" i="16"/>
  <c r="AJ88" i="16" s="1"/>
  <c r="AF87" i="16"/>
  <c r="AJ87" i="16" s="1"/>
  <c r="AF86" i="16"/>
  <c r="AJ86" i="16" s="1"/>
  <c r="AF85" i="16"/>
  <c r="AJ85" i="16" s="1"/>
  <c r="AF84" i="16"/>
  <c r="AJ84" i="16" s="1"/>
  <c r="AF83" i="16"/>
  <c r="AJ83" i="16" s="1"/>
  <c r="AF82" i="16"/>
  <c r="AJ82" i="16" s="1"/>
  <c r="AJ80" i="16"/>
  <c r="AF80" i="16"/>
  <c r="AF79" i="16"/>
  <c r="AJ79" i="16" s="1"/>
  <c r="AF76" i="16"/>
  <c r="AJ76" i="16" s="1"/>
  <c r="AF74" i="16"/>
  <c r="AJ74" i="16" s="1"/>
  <c r="AF73" i="16"/>
  <c r="AJ73" i="16" s="1"/>
  <c r="AF72" i="16"/>
  <c r="AJ72" i="16" s="1"/>
  <c r="AF71" i="16"/>
  <c r="AJ71" i="16" s="1"/>
  <c r="AF70" i="16"/>
  <c r="AJ70" i="16" s="1"/>
  <c r="AF68" i="16"/>
  <c r="AJ68" i="16" s="1"/>
  <c r="AF67" i="16"/>
  <c r="AJ67" i="16" s="1"/>
  <c r="AF65" i="16"/>
  <c r="AJ65" i="16" s="1"/>
  <c r="AF64" i="16"/>
  <c r="AJ64" i="16" s="1"/>
  <c r="AI61" i="16"/>
  <c r="AH61" i="16"/>
  <c r="AF60" i="16"/>
  <c r="AJ60" i="16" s="1"/>
  <c r="AF59" i="16"/>
  <c r="AJ59" i="16" s="1"/>
  <c r="AF57" i="16"/>
  <c r="AJ57" i="16" s="1"/>
  <c r="AF56" i="16"/>
  <c r="AJ56" i="16" s="1"/>
  <c r="AF55" i="16"/>
  <c r="AJ55" i="16" s="1"/>
  <c r="AF54" i="16"/>
  <c r="AJ54" i="16" s="1"/>
  <c r="AF53" i="16"/>
  <c r="AJ53" i="16" s="1"/>
  <c r="AF49" i="16"/>
  <c r="AJ49" i="16" s="1"/>
  <c r="AF48" i="16"/>
  <c r="AJ48" i="16" s="1"/>
  <c r="AF47" i="16"/>
  <c r="AJ47" i="16" s="1"/>
  <c r="AF44" i="16"/>
  <c r="AJ44" i="16" s="1"/>
  <c r="AF43" i="16"/>
  <c r="AJ43" i="16" s="1"/>
  <c r="AF39" i="16"/>
  <c r="AJ39" i="16" s="1"/>
  <c r="AF38" i="16"/>
  <c r="AJ38" i="16" s="1"/>
  <c r="AF37" i="16"/>
  <c r="AJ37" i="16" s="1"/>
  <c r="AF36" i="16"/>
  <c r="AJ36" i="16" s="1"/>
  <c r="AF35" i="16"/>
  <c r="AJ35" i="16" s="1"/>
  <c r="AI32" i="16"/>
  <c r="AH32" i="16"/>
  <c r="AF31" i="16"/>
  <c r="AJ31" i="16" s="1"/>
  <c r="AF30" i="16"/>
  <c r="AJ30" i="16" s="1"/>
  <c r="AF25" i="16"/>
  <c r="AJ25" i="16" s="1"/>
  <c r="AF21" i="16"/>
  <c r="AJ21" i="16" s="1"/>
  <c r="AF20" i="16"/>
  <c r="AJ20" i="16" s="1"/>
  <c r="AF19" i="16"/>
  <c r="AJ19" i="16" s="1"/>
  <c r="AF18" i="16"/>
  <c r="AJ18" i="16" s="1"/>
  <c r="AF17" i="16"/>
  <c r="AJ17" i="16" s="1"/>
  <c r="AF16" i="16"/>
  <c r="AJ16" i="16" s="1"/>
  <c r="AF15" i="16"/>
  <c r="AJ15" i="16" s="1"/>
  <c r="AF14" i="16"/>
  <c r="AJ14" i="16" s="1"/>
  <c r="AI11" i="16"/>
  <c r="AH11" i="16"/>
  <c r="AG11" i="16"/>
  <c r="AE10" i="16"/>
  <c r="AE11" i="16" s="1"/>
  <c r="AA113" i="16"/>
  <c r="Z113" i="16"/>
  <c r="X112" i="16"/>
  <c r="AB112" i="16" s="1"/>
  <c r="X111" i="16"/>
  <c r="AB111" i="16" s="1"/>
  <c r="X109" i="16"/>
  <c r="AB109" i="16" s="1"/>
  <c r="X108" i="16"/>
  <c r="AB108" i="16" s="1"/>
  <c r="X107" i="16"/>
  <c r="AB107" i="16" s="1"/>
  <c r="X106" i="16"/>
  <c r="X105" i="16"/>
  <c r="AB105" i="16" s="1"/>
  <c r="X104" i="16"/>
  <c r="AB104" i="16" s="1"/>
  <c r="X103" i="16"/>
  <c r="AB103" i="16" s="1"/>
  <c r="X102" i="16"/>
  <c r="AB102" i="16" s="1"/>
  <c r="X101" i="16"/>
  <c r="AB101" i="16" s="1"/>
  <c r="X100" i="16"/>
  <c r="AB100" i="16" s="1"/>
  <c r="X99" i="16"/>
  <c r="AB99" i="16" s="1"/>
  <c r="X98" i="16"/>
  <c r="AB98" i="16" s="1"/>
  <c r="X97" i="16"/>
  <c r="AB97" i="16" s="1"/>
  <c r="X95" i="16"/>
  <c r="AB95" i="16" s="1"/>
  <c r="X94" i="16"/>
  <c r="AB94" i="16" s="1"/>
  <c r="X92" i="16"/>
  <c r="AB92" i="16" s="1"/>
  <c r="X91" i="16"/>
  <c r="AB91" i="16" s="1"/>
  <c r="X88" i="16"/>
  <c r="AB88" i="16" s="1"/>
  <c r="X87" i="16"/>
  <c r="AB87" i="16" s="1"/>
  <c r="X80" i="16"/>
  <c r="AB80" i="16" s="1"/>
  <c r="X79" i="16"/>
  <c r="AB79" i="16" s="1"/>
  <c r="X76" i="16"/>
  <c r="AB76" i="16" s="1"/>
  <c r="X72" i="16"/>
  <c r="AB72" i="16" s="1"/>
  <c r="X68" i="16"/>
  <c r="AB68" i="16" s="1"/>
  <c r="X67" i="16"/>
  <c r="AB67" i="16" s="1"/>
  <c r="X65" i="16"/>
  <c r="AB65" i="16" s="1"/>
  <c r="X64" i="16"/>
  <c r="AB64" i="16" s="1"/>
  <c r="AA61" i="16"/>
  <c r="Z61" i="16"/>
  <c r="AB60" i="16"/>
  <c r="X60" i="16"/>
  <c r="X59" i="16"/>
  <c r="AB59" i="16" s="1"/>
  <c r="X58" i="16"/>
  <c r="AB58" i="16" s="1"/>
  <c r="X57" i="16"/>
  <c r="AB57" i="16" s="1"/>
  <c r="X56" i="16"/>
  <c r="AB56" i="16" s="1"/>
  <c r="X55" i="16"/>
  <c r="AB55" i="16" s="1"/>
  <c r="X54" i="16"/>
  <c r="AB54" i="16" s="1"/>
  <c r="X53" i="16"/>
  <c r="AB53" i="16" s="1"/>
  <c r="X49" i="16"/>
  <c r="AB49" i="16" s="1"/>
  <c r="X48" i="16"/>
  <c r="AB48" i="16" s="1"/>
  <c r="X47" i="16"/>
  <c r="AB47" i="16" s="1"/>
  <c r="X44" i="16"/>
  <c r="AB44" i="16" s="1"/>
  <c r="X43" i="16"/>
  <c r="AB43" i="16" s="1"/>
  <c r="X39" i="16"/>
  <c r="AB39" i="16" s="1"/>
  <c r="X38" i="16"/>
  <c r="AB38" i="16" s="1"/>
  <c r="X35" i="16"/>
  <c r="AB35" i="16" s="1"/>
  <c r="AA32" i="16"/>
  <c r="Z32" i="16"/>
  <c r="X31" i="16"/>
  <c r="CJ31" i="16" s="1"/>
  <c r="X30" i="16"/>
  <c r="AB30" i="16" s="1"/>
  <c r="X25" i="16"/>
  <c r="AB25" i="16" s="1"/>
  <c r="X21" i="16"/>
  <c r="AB21" i="16" s="1"/>
  <c r="X20" i="16"/>
  <c r="AB20" i="16" s="1"/>
  <c r="X19" i="16"/>
  <c r="AB19" i="16" s="1"/>
  <c r="X18" i="16"/>
  <c r="AB18" i="16" s="1"/>
  <c r="X17" i="16"/>
  <c r="AB17" i="16" s="1"/>
  <c r="X16" i="16"/>
  <c r="AB16" i="16" s="1"/>
  <c r="X15" i="16"/>
  <c r="AB15" i="16" s="1"/>
  <c r="X14" i="16"/>
  <c r="AA11" i="16"/>
  <c r="Z11" i="16"/>
  <c r="Y11" i="16"/>
  <c r="W10" i="16"/>
  <c r="X10" i="16" s="1"/>
  <c r="X11" i="16" s="1"/>
  <c r="S113" i="16"/>
  <c r="P112" i="16"/>
  <c r="T112" i="16" s="1"/>
  <c r="P111" i="16"/>
  <c r="T111" i="16" s="1"/>
  <c r="P109" i="16"/>
  <c r="T109" i="16" s="1"/>
  <c r="P108" i="16"/>
  <c r="P107" i="16"/>
  <c r="T107" i="16" s="1"/>
  <c r="P106" i="16"/>
  <c r="P105" i="16"/>
  <c r="T105" i="16" s="1"/>
  <c r="P104" i="16"/>
  <c r="T104" i="16" s="1"/>
  <c r="P103" i="16"/>
  <c r="T103" i="16" s="1"/>
  <c r="P102" i="16"/>
  <c r="P101" i="16"/>
  <c r="T101" i="16"/>
  <c r="P100" i="16"/>
  <c r="T100" i="16" s="1"/>
  <c r="P99" i="16"/>
  <c r="T99" i="16" s="1"/>
  <c r="P98" i="16"/>
  <c r="P97" i="16"/>
  <c r="T97" i="16" s="1"/>
  <c r="P95" i="16"/>
  <c r="T95" i="16" s="1"/>
  <c r="P94" i="16"/>
  <c r="T94" i="16" s="1"/>
  <c r="P93" i="16"/>
  <c r="P92" i="16"/>
  <c r="T92" i="16" s="1"/>
  <c r="R113" i="16"/>
  <c r="P91" i="16"/>
  <c r="P90" i="16"/>
  <c r="T90" i="16" s="1"/>
  <c r="P88" i="16"/>
  <c r="T88" i="16" s="1"/>
  <c r="P87" i="16"/>
  <c r="T87" i="16" s="1"/>
  <c r="P86" i="16"/>
  <c r="P85" i="16"/>
  <c r="T85" i="16" s="1"/>
  <c r="P84" i="16"/>
  <c r="P83" i="16"/>
  <c r="T83" i="16" s="1"/>
  <c r="P82" i="16"/>
  <c r="T82" i="16" s="1"/>
  <c r="P80" i="16"/>
  <c r="P79" i="16"/>
  <c r="T79" i="16" s="1"/>
  <c r="P78" i="16"/>
  <c r="T78" i="16" s="1"/>
  <c r="P77" i="16"/>
  <c r="T77" i="16" s="1"/>
  <c r="P76" i="16"/>
  <c r="P75" i="16"/>
  <c r="T75" i="16" s="1"/>
  <c r="P68" i="16"/>
  <c r="T68" i="16" s="1"/>
  <c r="P67" i="16"/>
  <c r="S61" i="16"/>
  <c r="P60" i="16"/>
  <c r="T60" i="16" s="1"/>
  <c r="P59" i="16"/>
  <c r="T59" i="16" s="1"/>
  <c r="P58" i="16"/>
  <c r="T58" i="16" s="1"/>
  <c r="P57" i="16"/>
  <c r="T57" i="16" s="1"/>
  <c r="R61" i="16"/>
  <c r="P56" i="16"/>
  <c r="P55" i="16"/>
  <c r="T55" i="16" s="1"/>
  <c r="P54" i="16"/>
  <c r="P53" i="16"/>
  <c r="T53" i="16" s="1"/>
  <c r="P52" i="16"/>
  <c r="T52" i="16" s="1"/>
  <c r="P51" i="16"/>
  <c r="T51" i="16" s="1"/>
  <c r="P49" i="16"/>
  <c r="P48" i="16"/>
  <c r="P47" i="16"/>
  <c r="P44" i="16"/>
  <c r="P43" i="16"/>
  <c r="T43" i="16" s="1"/>
  <c r="P39" i="16"/>
  <c r="T39" i="16" s="1"/>
  <c r="S32" i="16"/>
  <c r="P31" i="16"/>
  <c r="P30" i="16"/>
  <c r="T30" i="16" s="1"/>
  <c r="P29" i="16"/>
  <c r="T29" i="16" s="1"/>
  <c r="R32" i="16"/>
  <c r="P25" i="16"/>
  <c r="P21" i="16"/>
  <c r="T21" i="16" s="1"/>
  <c r="S11" i="16"/>
  <c r="R11" i="16"/>
  <c r="Q11" i="16"/>
  <c r="O10" i="16"/>
  <c r="P10" i="16" s="1"/>
  <c r="P11" i="16" s="1"/>
  <c r="BF114" i="16" l="1"/>
  <c r="CJ49" i="16"/>
  <c r="CN49" i="16" s="1"/>
  <c r="CJ25" i="16"/>
  <c r="CN25" i="16" s="1"/>
  <c r="CJ44" i="16"/>
  <c r="CJ67" i="16"/>
  <c r="CN67" i="16" s="1"/>
  <c r="BN114" i="16"/>
  <c r="CN44" i="16"/>
  <c r="CJ80" i="16"/>
  <c r="CN80" i="16" s="1"/>
  <c r="CJ87" i="16"/>
  <c r="CN87" i="16" s="1"/>
  <c r="CJ112" i="16"/>
  <c r="CN112" i="16" s="1"/>
  <c r="AB31" i="16"/>
  <c r="CN31" i="16"/>
  <c r="CM61" i="16"/>
  <c r="CJ88" i="16"/>
  <c r="CN88" i="16" s="1"/>
  <c r="CD114" i="16"/>
  <c r="CD115" i="16" s="1"/>
  <c r="CJ43" i="16"/>
  <c r="CN43" i="16" s="1"/>
  <c r="CJ59" i="16"/>
  <c r="CJ68" i="16"/>
  <c r="CN68" i="16" s="1"/>
  <c r="CJ94" i="16"/>
  <c r="CN94" i="16" s="1"/>
  <c r="CJ104" i="16"/>
  <c r="CN104" i="16" s="1"/>
  <c r="CJ109" i="16"/>
  <c r="CN109" i="16" s="1"/>
  <c r="T44" i="16"/>
  <c r="AQ114" i="16"/>
  <c r="AQ115" i="16" s="1"/>
  <c r="CJ21" i="16"/>
  <c r="CN21" i="16" s="1"/>
  <c r="CJ39" i="16"/>
  <c r="CN39" i="16" s="1"/>
  <c r="CN59" i="16"/>
  <c r="CJ60" i="16"/>
  <c r="CN60" i="16" s="1"/>
  <c r="CJ79" i="16"/>
  <c r="CN79" i="16" s="1"/>
  <c r="CJ95" i="16"/>
  <c r="CN95" i="16" s="1"/>
  <c r="CJ105" i="16"/>
  <c r="CN105" i="16" s="1"/>
  <c r="CJ111" i="16"/>
  <c r="CN111" i="16" s="1"/>
  <c r="AU11" i="16"/>
  <c r="BT10" i="16"/>
  <c r="BT11" i="16" s="1"/>
  <c r="BC11" i="16"/>
  <c r="CB10" i="16"/>
  <c r="CB11" i="16" s="1"/>
  <c r="W11" i="16"/>
  <c r="AM11" i="16"/>
  <c r="AN10" i="16"/>
  <c r="AN11" i="16" s="1"/>
  <c r="BH10" i="16"/>
  <c r="BH11" i="16" s="1"/>
  <c r="CI10" i="16"/>
  <c r="CI11" i="16" s="1"/>
  <c r="AB10" i="16"/>
  <c r="AB11" i="16" s="1"/>
  <c r="AZ10" i="16"/>
  <c r="AZ11" i="16" s="1"/>
  <c r="CE114" i="16"/>
  <c r="CE115" i="16" s="1"/>
  <c r="BW114" i="16"/>
  <c r="BW115" i="16" s="1"/>
  <c r="AA114" i="16"/>
  <c r="AA115" i="16" s="1"/>
  <c r="AY114" i="16"/>
  <c r="AY115" i="16" s="1"/>
  <c r="AI114" i="16"/>
  <c r="AI115" i="16" s="1"/>
  <c r="BG114" i="16"/>
  <c r="BG115" i="16" s="1"/>
  <c r="BO114" i="16"/>
  <c r="BO115" i="16" s="1"/>
  <c r="AP114" i="16"/>
  <c r="AP115" i="16" s="1"/>
  <c r="CJ103" i="16"/>
  <c r="CN103" i="16" s="1"/>
  <c r="AR103" i="16"/>
  <c r="BF115" i="16"/>
  <c r="AH114" i="16"/>
  <c r="AH115" i="16" s="1"/>
  <c r="AX114" i="16"/>
  <c r="AX115" i="16" s="1"/>
  <c r="CL61" i="16"/>
  <c r="Z114" i="16"/>
  <c r="Z115" i="16" s="1"/>
  <c r="BV115" i="16"/>
  <c r="BN115" i="16"/>
  <c r="CM113" i="16"/>
  <c r="CL113" i="16"/>
  <c r="CM32" i="16"/>
  <c r="CL32" i="16"/>
  <c r="BL10" i="16"/>
  <c r="BL11" i="16" s="1"/>
  <c r="AF10" i="16"/>
  <c r="AB14" i="16"/>
  <c r="T84" i="16"/>
  <c r="R114" i="16"/>
  <c r="R115" i="16" s="1"/>
  <c r="T10" i="16"/>
  <c r="T11" i="16" s="1"/>
  <c r="T25" i="16"/>
  <c r="T31" i="16"/>
  <c r="T49" i="16"/>
  <c r="T54" i="16"/>
  <c r="T56" i="16"/>
  <c r="T67" i="16"/>
  <c r="T76" i="16"/>
  <c r="T80" i="16"/>
  <c r="T86" i="16"/>
  <c r="T93" i="16"/>
  <c r="T98" i="16"/>
  <c r="T102" i="16"/>
  <c r="T108" i="16"/>
  <c r="S114" i="16"/>
  <c r="S115" i="16" s="1"/>
  <c r="O11" i="16"/>
  <c r="P28" i="16"/>
  <c r="T28" i="16" s="1"/>
  <c r="T47" i="16"/>
  <c r="T48" i="16"/>
  <c r="T91" i="16"/>
  <c r="CF10" i="16" l="1"/>
  <c r="CF11" i="16" s="1"/>
  <c r="BX10" i="16"/>
  <c r="BX11" i="16" s="1"/>
  <c r="BP10" i="16"/>
  <c r="BP11" i="16" s="1"/>
  <c r="AF11" i="16"/>
  <c r="CJ10" i="16"/>
  <c r="AR10" i="16"/>
  <c r="AR11" i="16" s="1"/>
  <c r="CL114" i="16"/>
  <c r="CL115" i="16" s="1"/>
  <c r="CM114" i="16"/>
  <c r="CM115" i="16" s="1"/>
  <c r="AJ10" i="16"/>
  <c r="AJ11" i="16" s="1"/>
  <c r="I28" i="10"/>
  <c r="K122" i="10" l="1"/>
  <c r="BV28" i="10"/>
  <c r="BV32" i="10" s="1"/>
  <c r="BV114" i="10" s="1"/>
  <c r="BV115" i="10" s="1"/>
  <c r="BF28" i="10"/>
  <c r="BF32" i="10" s="1"/>
  <c r="Z28" i="10"/>
  <c r="CD28" i="10"/>
  <c r="CD32" i="10" s="1"/>
  <c r="AP28" i="10"/>
  <c r="AP32" i="10" s="1"/>
  <c r="AP114" i="10" s="1"/>
  <c r="AP115" i="10" s="1"/>
  <c r="AH28" i="10"/>
  <c r="AH32" i="10" s="1"/>
  <c r="AH114" i="10" s="1"/>
  <c r="AH115" i="10" s="1"/>
  <c r="AX28" i="10"/>
  <c r="AX32" i="10" s="1"/>
  <c r="CJ11" i="16"/>
  <c r="CN10" i="16"/>
  <c r="K137" i="16"/>
  <c r="K137" i="14" s="1"/>
  <c r="CL28" i="10" l="1"/>
  <c r="CL32" i="10" s="1"/>
  <c r="CL114" i="10" s="1"/>
  <c r="CL115" i="10" s="1"/>
  <c r="Z32" i="10"/>
  <c r="Z114" i="10" s="1"/>
  <c r="Z115" i="10" s="1"/>
  <c r="BF114" i="10"/>
  <c r="BF115" i="10" s="1"/>
  <c r="AX114" i="10"/>
  <c r="AX115" i="10"/>
  <c r="CD114" i="10"/>
  <c r="CD115" i="10" s="1"/>
  <c r="CN11" i="16"/>
  <c r="H47" i="13"/>
  <c r="AO47" i="13" s="1"/>
  <c r="CK47" i="13" s="1"/>
  <c r="H47" i="16"/>
  <c r="AO47" i="16" s="1"/>
  <c r="CK47" i="16" s="1"/>
  <c r="M46" i="9"/>
  <c r="I46" i="9"/>
  <c r="I91" i="13"/>
  <c r="I91" i="11"/>
  <c r="AP91" i="11" l="1"/>
  <c r="AH91" i="11"/>
  <c r="AH113" i="11" s="1"/>
  <c r="AH91" i="13"/>
  <c r="AP91" i="13"/>
  <c r="AP113" i="13" s="1"/>
  <c r="AP114" i="13" s="1"/>
  <c r="AP115" i="13" s="1"/>
  <c r="J10" i="14"/>
  <c r="I10" i="14"/>
  <c r="H10" i="14"/>
  <c r="CL91" i="13" l="1"/>
  <c r="CL113" i="13" s="1"/>
  <c r="CL114" i="13" s="1"/>
  <c r="CL115" i="13" s="1"/>
  <c r="AH113" i="13"/>
  <c r="AH114" i="13" s="1"/>
  <c r="AH115" i="13" s="1"/>
  <c r="CL91" i="11"/>
  <c r="CL113" i="11" s="1"/>
  <c r="AP113" i="11"/>
  <c r="K123" i="12"/>
  <c r="K124" i="16" l="1"/>
  <c r="K129" i="16"/>
  <c r="K127" i="16"/>
  <c r="K126" i="16"/>
  <c r="K125" i="16"/>
  <c r="K123" i="16"/>
  <c r="K123" i="14" s="1"/>
  <c r="K122" i="16"/>
  <c r="K131" i="14"/>
  <c r="J112" i="14"/>
  <c r="I112" i="14"/>
  <c r="H112" i="14"/>
  <c r="J111" i="14"/>
  <c r="I111" i="14"/>
  <c r="H111" i="14"/>
  <c r="J109" i="14"/>
  <c r="I109" i="14"/>
  <c r="H109" i="14"/>
  <c r="J108" i="14"/>
  <c r="I108" i="14"/>
  <c r="H108" i="14"/>
  <c r="J107" i="14"/>
  <c r="I107" i="14"/>
  <c r="H107" i="14"/>
  <c r="J105" i="14"/>
  <c r="I105" i="14"/>
  <c r="H105" i="14"/>
  <c r="J104" i="14"/>
  <c r="I104" i="14"/>
  <c r="H104" i="14"/>
  <c r="J103" i="14"/>
  <c r="I103" i="14"/>
  <c r="H103" i="14"/>
  <c r="J102" i="14"/>
  <c r="I102" i="14"/>
  <c r="H102" i="14"/>
  <c r="J101" i="14"/>
  <c r="I101" i="14"/>
  <c r="H101" i="14"/>
  <c r="J100" i="14"/>
  <c r="I100" i="14"/>
  <c r="H100" i="14"/>
  <c r="J99" i="14"/>
  <c r="I99" i="14"/>
  <c r="H99" i="14"/>
  <c r="J98" i="14"/>
  <c r="I98" i="14"/>
  <c r="H98" i="14"/>
  <c r="J97" i="14"/>
  <c r="I97" i="14"/>
  <c r="H97" i="14"/>
  <c r="J95" i="14"/>
  <c r="I95" i="14"/>
  <c r="H95" i="14"/>
  <c r="J94" i="14"/>
  <c r="I94" i="14"/>
  <c r="H94" i="14"/>
  <c r="J93" i="14"/>
  <c r="I93" i="14"/>
  <c r="H93" i="14"/>
  <c r="J92" i="14"/>
  <c r="I92" i="14"/>
  <c r="H92" i="14"/>
  <c r="J91" i="14"/>
  <c r="J90" i="14"/>
  <c r="I90" i="14"/>
  <c r="H90" i="14"/>
  <c r="J88" i="14"/>
  <c r="I88" i="14"/>
  <c r="H88" i="14"/>
  <c r="J87" i="14"/>
  <c r="I87" i="14"/>
  <c r="H87" i="14"/>
  <c r="J86" i="14"/>
  <c r="I86" i="14"/>
  <c r="H86" i="14"/>
  <c r="J85" i="14"/>
  <c r="I85" i="14"/>
  <c r="H85" i="14"/>
  <c r="J84" i="14"/>
  <c r="I84" i="14"/>
  <c r="J83" i="14"/>
  <c r="I83" i="14"/>
  <c r="H83" i="14"/>
  <c r="J82" i="14"/>
  <c r="I82" i="14"/>
  <c r="H82" i="14"/>
  <c r="J80" i="14"/>
  <c r="I80" i="14"/>
  <c r="H80" i="14"/>
  <c r="J79" i="14"/>
  <c r="I79" i="14"/>
  <c r="H79" i="14"/>
  <c r="J78" i="14"/>
  <c r="I78" i="14"/>
  <c r="H78" i="14"/>
  <c r="J77" i="14"/>
  <c r="I77" i="14"/>
  <c r="H77" i="14"/>
  <c r="J76" i="14"/>
  <c r="I76" i="14"/>
  <c r="H76" i="14"/>
  <c r="J75" i="14"/>
  <c r="I75" i="14"/>
  <c r="H75" i="14"/>
  <c r="J74" i="14"/>
  <c r="I74" i="14"/>
  <c r="H74" i="14"/>
  <c r="J73" i="14"/>
  <c r="I73" i="14"/>
  <c r="H73" i="14"/>
  <c r="J72" i="14"/>
  <c r="I72" i="14"/>
  <c r="H72" i="14"/>
  <c r="J71" i="14"/>
  <c r="I71" i="14"/>
  <c r="H71" i="14"/>
  <c r="J70" i="14"/>
  <c r="I70" i="14"/>
  <c r="H70" i="14"/>
  <c r="J68" i="14"/>
  <c r="I68" i="14"/>
  <c r="H68" i="14"/>
  <c r="J67" i="14"/>
  <c r="I67" i="14"/>
  <c r="H67" i="14"/>
  <c r="J66" i="14"/>
  <c r="I66" i="14"/>
  <c r="J65" i="14"/>
  <c r="I65" i="14"/>
  <c r="H65" i="14"/>
  <c r="J64" i="14"/>
  <c r="I64" i="14"/>
  <c r="H64" i="14"/>
  <c r="J60" i="14"/>
  <c r="I60" i="14"/>
  <c r="H60" i="14"/>
  <c r="J59" i="14"/>
  <c r="I59" i="14"/>
  <c r="H59" i="14"/>
  <c r="J58" i="14"/>
  <c r="I58" i="14"/>
  <c r="H58" i="14"/>
  <c r="J57" i="14"/>
  <c r="I57" i="14"/>
  <c r="J56" i="14"/>
  <c r="J55" i="14"/>
  <c r="I55" i="14"/>
  <c r="H55" i="14"/>
  <c r="J54" i="14"/>
  <c r="I54" i="14"/>
  <c r="H54" i="14"/>
  <c r="J53" i="14"/>
  <c r="I53" i="14"/>
  <c r="H53" i="14"/>
  <c r="J52" i="14"/>
  <c r="I52" i="14"/>
  <c r="H52" i="14"/>
  <c r="J51" i="14"/>
  <c r="I51" i="14"/>
  <c r="H51" i="14"/>
  <c r="J49" i="14"/>
  <c r="I49" i="14"/>
  <c r="H49" i="14"/>
  <c r="J48" i="14"/>
  <c r="I48" i="14"/>
  <c r="J47" i="14"/>
  <c r="I47" i="14"/>
  <c r="J46" i="14"/>
  <c r="I46" i="14"/>
  <c r="J44" i="14"/>
  <c r="I44" i="14"/>
  <c r="H44" i="14"/>
  <c r="J43" i="14"/>
  <c r="I43" i="14"/>
  <c r="H43" i="14"/>
  <c r="J42" i="14"/>
  <c r="I42" i="14"/>
  <c r="H42" i="14"/>
  <c r="J41" i="14"/>
  <c r="I41" i="14"/>
  <c r="H41" i="14"/>
  <c r="J39" i="14"/>
  <c r="I39" i="14"/>
  <c r="H39" i="14"/>
  <c r="J38" i="14"/>
  <c r="I38" i="14"/>
  <c r="H38" i="14"/>
  <c r="J37" i="14"/>
  <c r="I37" i="14"/>
  <c r="H37" i="14"/>
  <c r="J36" i="14"/>
  <c r="I36" i="14"/>
  <c r="J35" i="14"/>
  <c r="I35" i="14"/>
  <c r="H35" i="14"/>
  <c r="J31" i="14"/>
  <c r="I31" i="14"/>
  <c r="H31" i="14"/>
  <c r="J30" i="14"/>
  <c r="I30" i="14"/>
  <c r="H30" i="14"/>
  <c r="J29" i="14"/>
  <c r="I29" i="14"/>
  <c r="H29" i="14"/>
  <c r="J28" i="14"/>
  <c r="H28" i="14"/>
  <c r="J27" i="14"/>
  <c r="I27" i="14"/>
  <c r="H27" i="14"/>
  <c r="J25" i="14"/>
  <c r="I25" i="14"/>
  <c r="H25" i="14"/>
  <c r="J24" i="14"/>
  <c r="I24" i="14"/>
  <c r="J23" i="14"/>
  <c r="I23" i="14"/>
  <c r="H23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I20" i="14"/>
  <c r="J20" i="14"/>
  <c r="H21" i="14"/>
  <c r="I21" i="14"/>
  <c r="J21" i="14"/>
  <c r="H14" i="14"/>
  <c r="I14" i="14"/>
  <c r="J14" i="14"/>
  <c r="H66" i="16"/>
  <c r="H46" i="16"/>
  <c r="H24" i="16"/>
  <c r="K139" i="16"/>
  <c r="D119" i="16"/>
  <c r="J113" i="16"/>
  <c r="L110" i="16"/>
  <c r="G106" i="16"/>
  <c r="L106" i="16" s="1"/>
  <c r="L96" i="16"/>
  <c r="I113" i="16"/>
  <c r="L89" i="16"/>
  <c r="L81" i="16"/>
  <c r="L69" i="16"/>
  <c r="L63" i="16"/>
  <c r="L62" i="16"/>
  <c r="J61" i="16"/>
  <c r="H57" i="16"/>
  <c r="CC57" i="16" s="1"/>
  <c r="CK57" i="16" s="1"/>
  <c r="I61" i="16"/>
  <c r="L50" i="16"/>
  <c r="H48" i="16"/>
  <c r="L45" i="16"/>
  <c r="L40" i="16"/>
  <c r="L34" i="16"/>
  <c r="L33" i="16"/>
  <c r="J32" i="16"/>
  <c r="I32" i="16"/>
  <c r="L26" i="16"/>
  <c r="L22" i="16"/>
  <c r="L13" i="16"/>
  <c r="L12" i="16"/>
  <c r="J11" i="16"/>
  <c r="I11" i="16"/>
  <c r="H11" i="16"/>
  <c r="F108" i="16"/>
  <c r="G108" i="16" s="1"/>
  <c r="K130" i="15"/>
  <c r="K129" i="15"/>
  <c r="K127" i="15"/>
  <c r="K126" i="15"/>
  <c r="K122" i="15"/>
  <c r="H66" i="15"/>
  <c r="H24" i="15"/>
  <c r="K139" i="15"/>
  <c r="D119" i="15"/>
  <c r="J113" i="15"/>
  <c r="L110" i="15"/>
  <c r="G106" i="15"/>
  <c r="L106" i="15" s="1"/>
  <c r="L96" i="15"/>
  <c r="I113" i="15"/>
  <c r="L89" i="15"/>
  <c r="L81" i="15"/>
  <c r="L69" i="15"/>
  <c r="L63" i="15"/>
  <c r="L62" i="15"/>
  <c r="J61" i="15"/>
  <c r="H57" i="15"/>
  <c r="CC57" i="15" s="1"/>
  <c r="I61" i="15"/>
  <c r="L50" i="15"/>
  <c r="L45" i="15"/>
  <c r="L40" i="15"/>
  <c r="L34" i="15"/>
  <c r="L33" i="15"/>
  <c r="J32" i="15"/>
  <c r="I32" i="15"/>
  <c r="L26" i="15"/>
  <c r="L22" i="15"/>
  <c r="L13" i="15"/>
  <c r="L12" i="15"/>
  <c r="J11" i="15"/>
  <c r="I11" i="15"/>
  <c r="H11" i="15"/>
  <c r="C2" i="15"/>
  <c r="K130" i="13"/>
  <c r="K129" i="13"/>
  <c r="K127" i="13"/>
  <c r="K126" i="13"/>
  <c r="K125" i="13"/>
  <c r="H66" i="13"/>
  <c r="K139" i="14"/>
  <c r="D119" i="14"/>
  <c r="L110" i="14"/>
  <c r="G106" i="14"/>
  <c r="L106" i="14" s="1"/>
  <c r="L96" i="14"/>
  <c r="L89" i="14"/>
  <c r="L81" i="14"/>
  <c r="L69" i="14"/>
  <c r="L63" i="14"/>
  <c r="L62" i="14"/>
  <c r="L50" i="14"/>
  <c r="L45" i="14"/>
  <c r="L40" i="14"/>
  <c r="L34" i="14"/>
  <c r="L33" i="14"/>
  <c r="L26" i="14"/>
  <c r="L22" i="14"/>
  <c r="L13" i="14"/>
  <c r="L12" i="14"/>
  <c r="J11" i="14"/>
  <c r="I11" i="14"/>
  <c r="H11" i="14"/>
  <c r="C2" i="14"/>
  <c r="H46" i="13"/>
  <c r="I44" i="9"/>
  <c r="M44" i="9"/>
  <c r="H24" i="13"/>
  <c r="K139" i="13"/>
  <c r="D119" i="13"/>
  <c r="J113" i="13"/>
  <c r="L110" i="13"/>
  <c r="G106" i="13"/>
  <c r="L106" i="13" s="1"/>
  <c r="L96" i="13"/>
  <c r="I113" i="13"/>
  <c r="H91" i="13"/>
  <c r="L89" i="13"/>
  <c r="L81" i="13"/>
  <c r="L69" i="13"/>
  <c r="L63" i="13"/>
  <c r="L62" i="13"/>
  <c r="J61" i="13"/>
  <c r="H57" i="13"/>
  <c r="CC57" i="13" s="1"/>
  <c r="I61" i="13"/>
  <c r="L50" i="13"/>
  <c r="H48" i="13"/>
  <c r="L45" i="13"/>
  <c r="L40" i="13"/>
  <c r="H36" i="13"/>
  <c r="Q36" i="13" s="1"/>
  <c r="L34" i="13"/>
  <c r="L33" i="13"/>
  <c r="J32" i="13"/>
  <c r="I32" i="13"/>
  <c r="L26" i="13"/>
  <c r="L22" i="13"/>
  <c r="H20" i="13"/>
  <c r="L13" i="13"/>
  <c r="L12" i="13"/>
  <c r="J11" i="13"/>
  <c r="I11" i="13"/>
  <c r="H11" i="13"/>
  <c r="C2" i="13"/>
  <c r="K129" i="12"/>
  <c r="K127" i="12"/>
  <c r="K126" i="12"/>
  <c r="H66" i="12"/>
  <c r="I28" i="11"/>
  <c r="H24" i="12"/>
  <c r="K139" i="12"/>
  <c r="D119" i="12"/>
  <c r="J113" i="12"/>
  <c r="L110" i="12"/>
  <c r="G106" i="12"/>
  <c r="L106" i="12" s="1"/>
  <c r="L96" i="12"/>
  <c r="I113" i="12"/>
  <c r="L89" i="12"/>
  <c r="L81" i="12"/>
  <c r="L69" i="12"/>
  <c r="L63" i="12"/>
  <c r="L62" i="12"/>
  <c r="J61" i="12"/>
  <c r="H57" i="12"/>
  <c r="CC57" i="12" s="1"/>
  <c r="I61" i="12"/>
  <c r="L50" i="12"/>
  <c r="H48" i="12"/>
  <c r="H47" i="12"/>
  <c r="L45" i="12"/>
  <c r="L40" i="12"/>
  <c r="H36" i="12"/>
  <c r="Q36" i="12" s="1"/>
  <c r="L34" i="12"/>
  <c r="L33" i="12"/>
  <c r="J32" i="12"/>
  <c r="I32" i="12"/>
  <c r="L26" i="12"/>
  <c r="L22" i="12"/>
  <c r="H20" i="12"/>
  <c r="L13" i="12"/>
  <c r="L12" i="12"/>
  <c r="J11" i="12"/>
  <c r="I11" i="12"/>
  <c r="H11" i="12"/>
  <c r="C2" i="12"/>
  <c r="H24" i="11"/>
  <c r="F83" i="12" l="1"/>
  <c r="W83" i="12" s="1"/>
  <c r="CA10" i="12"/>
  <c r="AU10" i="12"/>
  <c r="AE10" i="12"/>
  <c r="O10" i="12"/>
  <c r="BK10" i="12"/>
  <c r="BC10" i="12"/>
  <c r="AM10" i="12"/>
  <c r="W10" i="12"/>
  <c r="BS10" i="12"/>
  <c r="H32" i="12"/>
  <c r="Q20" i="12"/>
  <c r="CC24" i="12"/>
  <c r="CC32" i="12" s="1"/>
  <c r="BM24" i="12"/>
  <c r="BM32" i="12" s="1"/>
  <c r="AW24" i="12"/>
  <c r="AW32" i="12" s="1"/>
  <c r="Q24" i="12"/>
  <c r="CK24" i="12" s="1"/>
  <c r="Y24" i="12"/>
  <c r="Y32" i="12" s="1"/>
  <c r="AO24" i="12"/>
  <c r="AO32" i="12" s="1"/>
  <c r="AG24" i="12"/>
  <c r="AG32" i="12" s="1"/>
  <c r="H32" i="13"/>
  <c r="Q20" i="13"/>
  <c r="AO91" i="13"/>
  <c r="AG91" i="13"/>
  <c r="AW24" i="13"/>
  <c r="AW32" i="13" s="1"/>
  <c r="Q24" i="13"/>
  <c r="AG24" i="13"/>
  <c r="AG32" i="13" s="1"/>
  <c r="CC24" i="13"/>
  <c r="CC32" i="13" s="1"/>
  <c r="Y24" i="13"/>
  <c r="Y32" i="13" s="1"/>
  <c r="BM24" i="13"/>
  <c r="BM32" i="13" s="1"/>
  <c r="AO24" i="13"/>
  <c r="AO32" i="13" s="1"/>
  <c r="AW66" i="15"/>
  <c r="AW113" i="15" s="1"/>
  <c r="Q66" i="15"/>
  <c r="CC66" i="15"/>
  <c r="CC113" i="15" s="1"/>
  <c r="Y66" i="15"/>
  <c r="Y113" i="15" s="1"/>
  <c r="AG66" i="15"/>
  <c r="AG113" i="15" s="1"/>
  <c r="BM66" i="15"/>
  <c r="BM113" i="15" s="1"/>
  <c r="AO66" i="15"/>
  <c r="AO113" i="15" s="1"/>
  <c r="AW48" i="16"/>
  <c r="AO48" i="16"/>
  <c r="CC24" i="11"/>
  <c r="CC32" i="11" s="1"/>
  <c r="AO24" i="11"/>
  <c r="AO32" i="11" s="1"/>
  <c r="Y24" i="11"/>
  <c r="Y32" i="11" s="1"/>
  <c r="AW24" i="11"/>
  <c r="AW32" i="11" s="1"/>
  <c r="AG24" i="11"/>
  <c r="AG32" i="11" s="1"/>
  <c r="Q24" i="11"/>
  <c r="BM24" i="11"/>
  <c r="BM32" i="11" s="1"/>
  <c r="I28" i="14"/>
  <c r="BV28" i="11"/>
  <c r="BV32" i="11" s="1"/>
  <c r="BF28" i="11"/>
  <c r="BF32" i="11" s="1"/>
  <c r="AX28" i="11"/>
  <c r="AX32" i="11" s="1"/>
  <c r="AX114" i="11" s="1"/>
  <c r="AX115" i="11" s="1"/>
  <c r="AP28" i="11"/>
  <c r="AP32" i="11" s="1"/>
  <c r="AP114" i="11" s="1"/>
  <c r="AP115" i="11" s="1"/>
  <c r="AH28" i="11"/>
  <c r="AH32" i="11" s="1"/>
  <c r="AH114" i="11" s="1"/>
  <c r="AH115" i="11" s="1"/>
  <c r="Z28" i="11"/>
  <c r="CD28" i="11"/>
  <c r="CD32" i="11" s="1"/>
  <c r="CD114" i="11" s="1"/>
  <c r="CD115" i="11" s="1"/>
  <c r="CK57" i="13"/>
  <c r="F112" i="15"/>
  <c r="G112" i="15" s="1"/>
  <c r="K112" i="15" s="1"/>
  <c r="AU10" i="15"/>
  <c r="W10" i="15"/>
  <c r="BK10" i="15"/>
  <c r="AM10" i="15"/>
  <c r="BS10" i="15"/>
  <c r="AE10" i="15"/>
  <c r="CA10" i="15"/>
  <c r="BC10" i="15"/>
  <c r="O10" i="15"/>
  <c r="CK57" i="15"/>
  <c r="CK61" i="15" s="1"/>
  <c r="CC61" i="15"/>
  <c r="H32" i="16"/>
  <c r="CC24" i="16"/>
  <c r="CC32" i="16" s="1"/>
  <c r="AG24" i="16"/>
  <c r="AG32" i="16" s="1"/>
  <c r="AW24" i="16"/>
  <c r="AW32" i="16" s="1"/>
  <c r="Q24" i="16"/>
  <c r="Y24" i="16"/>
  <c r="Y32" i="16" s="1"/>
  <c r="BM24" i="16"/>
  <c r="BM32" i="16" s="1"/>
  <c r="AO24" i="16"/>
  <c r="AO32" i="16" s="1"/>
  <c r="H61" i="12"/>
  <c r="AO47" i="12"/>
  <c r="CK57" i="12"/>
  <c r="CC61" i="12"/>
  <c r="BM66" i="12"/>
  <c r="AO66" i="12"/>
  <c r="AO113" i="12" s="1"/>
  <c r="Y66" i="12"/>
  <c r="Y113" i="12" s="1"/>
  <c r="Y114" i="12" s="1"/>
  <c r="Y115" i="12" s="1"/>
  <c r="AW66" i="12"/>
  <c r="AW113" i="12" s="1"/>
  <c r="Q66" i="12"/>
  <c r="CC66" i="12"/>
  <c r="CC113" i="12" s="1"/>
  <c r="AG66" i="12"/>
  <c r="AG113" i="12" s="1"/>
  <c r="AG114" i="12" s="1"/>
  <c r="AG115" i="12" s="1"/>
  <c r="F60" i="13"/>
  <c r="AU10" i="13"/>
  <c r="O10" i="13"/>
  <c r="BS10" i="13"/>
  <c r="BC10" i="13"/>
  <c r="AE10" i="13"/>
  <c r="BK10" i="13"/>
  <c r="AM10" i="13"/>
  <c r="CA10" i="13"/>
  <c r="W10" i="13"/>
  <c r="AW48" i="13"/>
  <c r="AO48" i="13"/>
  <c r="BU46" i="16"/>
  <c r="BU61" i="16" s="1"/>
  <c r="AO46" i="16"/>
  <c r="AO61" i="16" s="1"/>
  <c r="BE46" i="16"/>
  <c r="BE61" i="16" s="1"/>
  <c r="BE114" i="16" s="1"/>
  <c r="BE115" i="16" s="1"/>
  <c r="Y46" i="16"/>
  <c r="Y61" i="16" s="1"/>
  <c r="AG46" i="16"/>
  <c r="AG61" i="16" s="1"/>
  <c r="CC46" i="16"/>
  <c r="CC61" i="16" s="1"/>
  <c r="BM46" i="16"/>
  <c r="BM61" i="16" s="1"/>
  <c r="AW46" i="16"/>
  <c r="Q46" i="16"/>
  <c r="Q61" i="12"/>
  <c r="CK36" i="12"/>
  <c r="AO48" i="12"/>
  <c r="AW48" i="12"/>
  <c r="AW61" i="12" s="1"/>
  <c r="CK36" i="13"/>
  <c r="H46" i="14"/>
  <c r="AO46" i="13"/>
  <c r="AW46" i="13"/>
  <c r="BE46" i="13"/>
  <c r="BE61" i="13" s="1"/>
  <c r="AG46" i="13"/>
  <c r="AG61" i="13" s="1"/>
  <c r="BU46" i="13"/>
  <c r="BU61" i="13" s="1"/>
  <c r="BU114" i="13" s="1"/>
  <c r="BU115" i="13" s="1"/>
  <c r="Q46" i="13"/>
  <c r="Q61" i="13" s="1"/>
  <c r="BM46" i="13"/>
  <c r="BM61" i="13" s="1"/>
  <c r="Y46" i="13"/>
  <c r="Y61" i="13" s="1"/>
  <c r="CC46" i="13"/>
  <c r="CC61" i="13" s="1"/>
  <c r="CC66" i="13"/>
  <c r="CC113" i="13" s="1"/>
  <c r="Y66" i="13"/>
  <c r="Y113" i="13" s="1"/>
  <c r="AO66" i="13"/>
  <c r="AG66" i="13"/>
  <c r="AG113" i="13" s="1"/>
  <c r="Q66" i="13"/>
  <c r="AW66" i="13"/>
  <c r="AW113" i="13" s="1"/>
  <c r="BM66" i="13"/>
  <c r="BM113" i="13" s="1"/>
  <c r="H32" i="15"/>
  <c r="BM24" i="15"/>
  <c r="BM32" i="15" s="1"/>
  <c r="AO24" i="15"/>
  <c r="AO32" i="15" s="1"/>
  <c r="AW24" i="15"/>
  <c r="AW32" i="15" s="1"/>
  <c r="AW114" i="15" s="1"/>
  <c r="AW115" i="15" s="1"/>
  <c r="Q24" i="15"/>
  <c r="CC24" i="15"/>
  <c r="CC32" i="15" s="1"/>
  <c r="Y24" i="15"/>
  <c r="Y32" i="15" s="1"/>
  <c r="AG24" i="15"/>
  <c r="AG32" i="15" s="1"/>
  <c r="AG114" i="15" s="1"/>
  <c r="AG115" i="15" s="1"/>
  <c r="AW66" i="16"/>
  <c r="AW113" i="16" s="1"/>
  <c r="Q66" i="16"/>
  <c r="AO66" i="16"/>
  <c r="AO113" i="16" s="1"/>
  <c r="BM66" i="16"/>
  <c r="BM113" i="16" s="1"/>
  <c r="Y66" i="16"/>
  <c r="Y113" i="16" s="1"/>
  <c r="CC66" i="16"/>
  <c r="CC113" i="16" s="1"/>
  <c r="AG66" i="16"/>
  <c r="AG113" i="16" s="1"/>
  <c r="BS108" i="16"/>
  <c r="BT108" i="16" s="1"/>
  <c r="CA108" i="16"/>
  <c r="CB108" i="16" s="1"/>
  <c r="CF108" i="16" s="1"/>
  <c r="J114" i="12"/>
  <c r="K140" i="12" s="1"/>
  <c r="H113" i="15"/>
  <c r="H61" i="15"/>
  <c r="H113" i="16"/>
  <c r="H113" i="12"/>
  <c r="H114" i="12" s="1"/>
  <c r="H115" i="12" s="1"/>
  <c r="J61" i="14"/>
  <c r="K128" i="16"/>
  <c r="K132" i="16" s="1"/>
  <c r="K132" i="12"/>
  <c r="H61" i="13"/>
  <c r="K128" i="13"/>
  <c r="K132" i="13" s="1"/>
  <c r="J114" i="15"/>
  <c r="K140" i="15" s="1"/>
  <c r="I114" i="15"/>
  <c r="I119" i="15" s="1"/>
  <c r="I114" i="13"/>
  <c r="I119" i="13" s="1"/>
  <c r="I114" i="16"/>
  <c r="F15" i="16"/>
  <c r="F19" i="16"/>
  <c r="F21" i="16"/>
  <c r="F27" i="16"/>
  <c r="F35" i="16"/>
  <c r="F37" i="16"/>
  <c r="F48" i="16"/>
  <c r="F58" i="16"/>
  <c r="G58" i="16" s="1"/>
  <c r="F68" i="16"/>
  <c r="G68" i="16" s="1"/>
  <c r="F77" i="16"/>
  <c r="F83" i="16"/>
  <c r="F90" i="16"/>
  <c r="F93" i="16"/>
  <c r="F10" i="16"/>
  <c r="G10" i="16" s="1"/>
  <c r="G11" i="16" s="1"/>
  <c r="F16" i="16"/>
  <c r="O20" i="16"/>
  <c r="F28" i="16"/>
  <c r="G28" i="16" s="1"/>
  <c r="F36" i="16"/>
  <c r="F38" i="16"/>
  <c r="O38" i="16" s="1"/>
  <c r="F46" i="16"/>
  <c r="G46" i="16" s="1"/>
  <c r="K46" i="16" s="1"/>
  <c r="L46" i="16" s="1"/>
  <c r="F59" i="16"/>
  <c r="G59" i="16" s="1"/>
  <c r="F73" i="16"/>
  <c r="F78" i="16"/>
  <c r="F84" i="16"/>
  <c r="W84" i="16" s="1"/>
  <c r="F91" i="16"/>
  <c r="G91" i="16" s="1"/>
  <c r="F94" i="16"/>
  <c r="G94" i="16" s="1"/>
  <c r="F112" i="16"/>
  <c r="G112" i="16" s="1"/>
  <c r="F17" i="16"/>
  <c r="F29" i="16"/>
  <c r="F39" i="16"/>
  <c r="G39" i="16" s="1"/>
  <c r="F47" i="16"/>
  <c r="F49" i="16"/>
  <c r="G49" i="16" s="1"/>
  <c r="F57" i="16"/>
  <c r="F70" i="16"/>
  <c r="F74" i="16"/>
  <c r="F79" i="16"/>
  <c r="F95" i="16"/>
  <c r="G95" i="16" s="1"/>
  <c r="F107" i="16"/>
  <c r="F14" i="16"/>
  <c r="F18" i="16"/>
  <c r="F24" i="16"/>
  <c r="F31" i="16"/>
  <c r="G31" i="16" s="1"/>
  <c r="K31" i="16" s="1"/>
  <c r="CO31" i="16" s="1"/>
  <c r="F67" i="16"/>
  <c r="G67" i="16" s="1"/>
  <c r="K67" i="16" s="1"/>
  <c r="CO67" i="16" s="1"/>
  <c r="F71" i="16"/>
  <c r="F75" i="16"/>
  <c r="G75" i="16" s="1"/>
  <c r="K75" i="16" s="1"/>
  <c r="J114" i="16"/>
  <c r="J115" i="16" s="1"/>
  <c r="K108" i="16"/>
  <c r="H61" i="16"/>
  <c r="F105" i="16"/>
  <c r="F104" i="16"/>
  <c r="F102" i="16"/>
  <c r="AU102" i="16" s="1"/>
  <c r="F101" i="16"/>
  <c r="AU101" i="16" s="1"/>
  <c r="F100" i="16"/>
  <c r="AU100" i="16" s="1"/>
  <c r="F99" i="16"/>
  <c r="F98" i="16"/>
  <c r="AM98" i="16" s="1"/>
  <c r="F97" i="16"/>
  <c r="AM97" i="16" s="1"/>
  <c r="F88" i="16"/>
  <c r="F87" i="16"/>
  <c r="F86" i="16"/>
  <c r="W86" i="16" s="1"/>
  <c r="F85" i="16"/>
  <c r="W85" i="16" s="1"/>
  <c r="F66" i="16"/>
  <c r="F65" i="16"/>
  <c r="O65" i="16" s="1"/>
  <c r="F64" i="16"/>
  <c r="O64" i="16" s="1"/>
  <c r="F56" i="16"/>
  <c r="AU56" i="16" s="1"/>
  <c r="F55" i="16"/>
  <c r="AU55" i="16" s="1"/>
  <c r="F54" i="16"/>
  <c r="AU54" i="16" s="1"/>
  <c r="F53" i="16"/>
  <c r="AU53" i="16" s="1"/>
  <c r="F52" i="16"/>
  <c r="F51" i="16"/>
  <c r="F44" i="16"/>
  <c r="F43" i="16"/>
  <c r="F42" i="16"/>
  <c r="F41" i="16"/>
  <c r="F25" i="16"/>
  <c r="F23" i="16"/>
  <c r="F30" i="16"/>
  <c r="CA30" i="16" s="1"/>
  <c r="F60" i="16"/>
  <c r="F72" i="16"/>
  <c r="O72" i="16" s="1"/>
  <c r="F76" i="16"/>
  <c r="AU76" i="16" s="1"/>
  <c r="F80" i="16"/>
  <c r="F82" i="16"/>
  <c r="W82" i="16" s="1"/>
  <c r="F92" i="16"/>
  <c r="F109" i="16"/>
  <c r="F111" i="16"/>
  <c r="K132" i="15"/>
  <c r="F25" i="15"/>
  <c r="G25" i="15" s="1"/>
  <c r="K25" i="15" s="1"/>
  <c r="CO25" i="15" s="1"/>
  <c r="F94" i="15"/>
  <c r="G94" i="15" s="1"/>
  <c r="K94" i="15" s="1"/>
  <c r="CO94" i="15" s="1"/>
  <c r="F67" i="15"/>
  <c r="G67" i="15" s="1"/>
  <c r="K67" i="15" s="1"/>
  <c r="CO67" i="15" s="1"/>
  <c r="F82" i="15"/>
  <c r="F95" i="15"/>
  <c r="G95" i="15" s="1"/>
  <c r="K95" i="15" s="1"/>
  <c r="CO95" i="15" s="1"/>
  <c r="F21" i="15"/>
  <c r="G21" i="15" s="1"/>
  <c r="F68" i="15"/>
  <c r="G68" i="15" s="1"/>
  <c r="K68" i="15" s="1"/>
  <c r="F83" i="15"/>
  <c r="W83" i="15" s="1"/>
  <c r="F90" i="15"/>
  <c r="W90" i="15" s="1"/>
  <c r="F92" i="15"/>
  <c r="F111" i="15"/>
  <c r="F10" i="15"/>
  <c r="F84" i="15"/>
  <c r="W84" i="15" s="1"/>
  <c r="F91" i="15"/>
  <c r="F93" i="15"/>
  <c r="J119" i="15"/>
  <c r="F109" i="15"/>
  <c r="F108" i="15"/>
  <c r="G108" i="15" s="1"/>
  <c r="F107" i="15"/>
  <c r="F80" i="15"/>
  <c r="F79" i="15"/>
  <c r="F78" i="15"/>
  <c r="F77" i="15"/>
  <c r="F76" i="15"/>
  <c r="AU76" i="15" s="1"/>
  <c r="F75" i="15"/>
  <c r="F74" i="15"/>
  <c r="F73" i="15"/>
  <c r="F72" i="15"/>
  <c r="O72" i="15" s="1"/>
  <c r="F71" i="15"/>
  <c r="F70" i="15"/>
  <c r="F57" i="15"/>
  <c r="CA57" i="15" s="1"/>
  <c r="F48" i="15"/>
  <c r="F36" i="15"/>
  <c r="F35" i="15"/>
  <c r="O35" i="15" s="1"/>
  <c r="F105" i="15"/>
  <c r="F104" i="15"/>
  <c r="F103" i="15"/>
  <c r="F102" i="15"/>
  <c r="AU102" i="15" s="1"/>
  <c r="F101" i="15"/>
  <c r="AU101" i="15" s="1"/>
  <c r="F100" i="15"/>
  <c r="AU100" i="15" s="1"/>
  <c r="F99" i="15"/>
  <c r="F98" i="15"/>
  <c r="AM98" i="15" s="1"/>
  <c r="F97" i="15"/>
  <c r="AM97" i="15" s="1"/>
  <c r="F88" i="15"/>
  <c r="F87" i="15"/>
  <c r="F86" i="15"/>
  <c r="W86" i="15" s="1"/>
  <c r="F85" i="15"/>
  <c r="W85" i="15" s="1"/>
  <c r="F66" i="15"/>
  <c r="F65" i="15"/>
  <c r="O65" i="15" s="1"/>
  <c r="F64" i="15"/>
  <c r="O64" i="15" s="1"/>
  <c r="F56" i="15"/>
  <c r="AU56" i="15" s="1"/>
  <c r="F55" i="15"/>
  <c r="AU55" i="15" s="1"/>
  <c r="F54" i="15"/>
  <c r="AU54" i="15" s="1"/>
  <c r="F53" i="15"/>
  <c r="AU53" i="15" s="1"/>
  <c r="F52" i="15"/>
  <c r="F51" i="15"/>
  <c r="F44" i="15"/>
  <c r="F43" i="15"/>
  <c r="F42" i="15"/>
  <c r="F41" i="15"/>
  <c r="F23" i="15"/>
  <c r="F24" i="15"/>
  <c r="F30" i="15"/>
  <c r="CA30" i="15" s="1"/>
  <c r="F37" i="15"/>
  <c r="F39" i="15"/>
  <c r="F46" i="15"/>
  <c r="F49" i="15"/>
  <c r="F58" i="15"/>
  <c r="F60" i="15"/>
  <c r="G92" i="15"/>
  <c r="F14" i="15"/>
  <c r="O14" i="15" s="1"/>
  <c r="F15" i="15"/>
  <c r="O15" i="15" s="1"/>
  <c r="F16" i="15"/>
  <c r="O16" i="15" s="1"/>
  <c r="F17" i="15"/>
  <c r="O17" i="15" s="1"/>
  <c r="F18" i="15"/>
  <c r="O18" i="15" s="1"/>
  <c r="F19" i="15"/>
  <c r="O19" i="15" s="1"/>
  <c r="F20" i="15"/>
  <c r="O20" i="15" s="1"/>
  <c r="F27" i="15"/>
  <c r="F28" i="15"/>
  <c r="F29" i="15"/>
  <c r="F31" i="15"/>
  <c r="F38" i="15"/>
  <c r="O38" i="15" s="1"/>
  <c r="F47" i="15"/>
  <c r="AM47" i="15" s="1"/>
  <c r="F59" i="15"/>
  <c r="J113" i="14"/>
  <c r="I32" i="14"/>
  <c r="J32" i="14"/>
  <c r="H113" i="13"/>
  <c r="F30" i="13"/>
  <c r="CA30" i="13" s="1"/>
  <c r="F92" i="13"/>
  <c r="F25" i="13"/>
  <c r="F91" i="13"/>
  <c r="F94" i="13"/>
  <c r="F68" i="13"/>
  <c r="G68" i="13" s="1"/>
  <c r="F10" i="13"/>
  <c r="F11" i="13" s="1"/>
  <c r="F21" i="13"/>
  <c r="F67" i="13"/>
  <c r="F83" i="13"/>
  <c r="F111" i="13"/>
  <c r="J114" i="13"/>
  <c r="G60" i="13"/>
  <c r="F82" i="13"/>
  <c r="W82" i="13" s="1"/>
  <c r="F84" i="13"/>
  <c r="W84" i="13" s="1"/>
  <c r="F90" i="13"/>
  <c r="W90" i="13" s="1"/>
  <c r="F93" i="13"/>
  <c r="F95" i="13"/>
  <c r="F112" i="13"/>
  <c r="F14" i="13"/>
  <c r="O14" i="13" s="1"/>
  <c r="F15" i="13"/>
  <c r="O15" i="13" s="1"/>
  <c r="F16" i="13"/>
  <c r="O16" i="13" s="1"/>
  <c r="F17" i="13"/>
  <c r="O17" i="13" s="1"/>
  <c r="F18" i="13"/>
  <c r="O18" i="13" s="1"/>
  <c r="F19" i="13"/>
  <c r="O19" i="13" s="1"/>
  <c r="F20" i="13"/>
  <c r="O20" i="13" s="1"/>
  <c r="F27" i="13"/>
  <c r="F28" i="13"/>
  <c r="F29" i="13"/>
  <c r="F37" i="13"/>
  <c r="F39" i="13"/>
  <c r="F46" i="13"/>
  <c r="F49" i="13"/>
  <c r="F58" i="13"/>
  <c r="F109" i="13"/>
  <c r="F108" i="13"/>
  <c r="F107" i="13"/>
  <c r="F80" i="13"/>
  <c r="F79" i="13"/>
  <c r="F78" i="13"/>
  <c r="F77" i="13"/>
  <c r="F76" i="13"/>
  <c r="AU76" i="13" s="1"/>
  <c r="F75" i="13"/>
  <c r="F74" i="13"/>
  <c r="F73" i="13"/>
  <c r="F72" i="13"/>
  <c r="O72" i="13" s="1"/>
  <c r="F71" i="13"/>
  <c r="F70" i="13"/>
  <c r="F57" i="13"/>
  <c r="CA57" i="13" s="1"/>
  <c r="F48" i="13"/>
  <c r="F36" i="13"/>
  <c r="F35" i="13"/>
  <c r="O35" i="13" s="1"/>
  <c r="F105" i="13"/>
  <c r="F104" i="13"/>
  <c r="F103" i="13"/>
  <c r="F102" i="13"/>
  <c r="AU102" i="13" s="1"/>
  <c r="F101" i="13"/>
  <c r="AU101" i="13" s="1"/>
  <c r="F100" i="13"/>
  <c r="AU100" i="13" s="1"/>
  <c r="F99" i="13"/>
  <c r="F98" i="13"/>
  <c r="AM98" i="13" s="1"/>
  <c r="F97" i="13"/>
  <c r="AM97" i="13" s="1"/>
  <c r="F88" i="13"/>
  <c r="F87" i="13"/>
  <c r="F86" i="13"/>
  <c r="W86" i="13" s="1"/>
  <c r="F85" i="13"/>
  <c r="W85" i="13" s="1"/>
  <c r="F66" i="13"/>
  <c r="F65" i="13"/>
  <c r="O65" i="13" s="1"/>
  <c r="F64" i="13"/>
  <c r="O64" i="13" s="1"/>
  <c r="F56" i="13"/>
  <c r="AU56" i="13" s="1"/>
  <c r="F55" i="13"/>
  <c r="AU55" i="13" s="1"/>
  <c r="F54" i="13"/>
  <c r="AU54" i="13" s="1"/>
  <c r="F53" i="13"/>
  <c r="AU53" i="13" s="1"/>
  <c r="F52" i="13"/>
  <c r="F51" i="13"/>
  <c r="F44" i="13"/>
  <c r="F43" i="13"/>
  <c r="F42" i="13"/>
  <c r="F41" i="13"/>
  <c r="F23" i="13"/>
  <c r="F24" i="13"/>
  <c r="F31" i="13"/>
  <c r="F38" i="13"/>
  <c r="O38" i="13" s="1"/>
  <c r="F47" i="13"/>
  <c r="AM47" i="13" s="1"/>
  <c r="F59" i="13"/>
  <c r="I114" i="12"/>
  <c r="I119" i="12" s="1"/>
  <c r="F31" i="12"/>
  <c r="F39" i="12"/>
  <c r="G39" i="12" s="1"/>
  <c r="K39" i="12" s="1"/>
  <c r="CO39" i="12" s="1"/>
  <c r="F59" i="12"/>
  <c r="G59" i="12" s="1"/>
  <c r="K59" i="12" s="1"/>
  <c r="CO59" i="12" s="1"/>
  <c r="F73" i="12"/>
  <c r="F90" i="12"/>
  <c r="F95" i="12"/>
  <c r="G95" i="12" s="1"/>
  <c r="K95" i="12" s="1"/>
  <c r="CO95" i="12" s="1"/>
  <c r="F108" i="12"/>
  <c r="F10" i="12"/>
  <c r="G10" i="12" s="1"/>
  <c r="G11" i="12" s="1"/>
  <c r="F27" i="12"/>
  <c r="F57" i="12"/>
  <c r="CA57" i="12" s="1"/>
  <c r="F77" i="12"/>
  <c r="F112" i="12"/>
  <c r="G112" i="12" s="1"/>
  <c r="K112" i="12" s="1"/>
  <c r="CO112" i="12" s="1"/>
  <c r="F24" i="12"/>
  <c r="F29" i="12"/>
  <c r="F37" i="12"/>
  <c r="F47" i="12"/>
  <c r="F71" i="12"/>
  <c r="F79" i="12"/>
  <c r="G79" i="12" s="1"/>
  <c r="K79" i="12" s="1"/>
  <c r="CO79" i="12" s="1"/>
  <c r="F93" i="12"/>
  <c r="F21" i="12"/>
  <c r="G21" i="12" s="1"/>
  <c r="F35" i="12"/>
  <c r="F48" i="12"/>
  <c r="F67" i="12"/>
  <c r="G67" i="12" s="1"/>
  <c r="K67" i="12" s="1"/>
  <c r="CO67" i="12" s="1"/>
  <c r="F75" i="12"/>
  <c r="G31" i="12"/>
  <c r="G77" i="12"/>
  <c r="K77" i="12" s="1"/>
  <c r="L77" i="12" s="1"/>
  <c r="G83" i="12"/>
  <c r="K83" i="12" s="1"/>
  <c r="L83" i="12" s="1"/>
  <c r="G24" i="12"/>
  <c r="K24" i="12" s="1"/>
  <c r="G71" i="12"/>
  <c r="K71" i="12" s="1"/>
  <c r="F105" i="12"/>
  <c r="F104" i="12"/>
  <c r="F103" i="12"/>
  <c r="F102" i="12"/>
  <c r="AU102" i="12" s="1"/>
  <c r="F101" i="12"/>
  <c r="AU101" i="12" s="1"/>
  <c r="F100" i="12"/>
  <c r="AU100" i="12" s="1"/>
  <c r="F99" i="12"/>
  <c r="F98" i="12"/>
  <c r="AM98" i="12" s="1"/>
  <c r="F97" i="12"/>
  <c r="AM97" i="12" s="1"/>
  <c r="F88" i="12"/>
  <c r="F87" i="12"/>
  <c r="F86" i="12"/>
  <c r="W86" i="12" s="1"/>
  <c r="F85" i="12"/>
  <c r="W85" i="12" s="1"/>
  <c r="F66" i="12"/>
  <c r="F65" i="12"/>
  <c r="O65" i="12" s="1"/>
  <c r="F64" i="12"/>
  <c r="O64" i="12" s="1"/>
  <c r="F56" i="12"/>
  <c r="AU56" i="12" s="1"/>
  <c r="F55" i="12"/>
  <c r="AU55" i="12" s="1"/>
  <c r="F54" i="12"/>
  <c r="AU54" i="12" s="1"/>
  <c r="F53" i="12"/>
  <c r="AU53" i="12" s="1"/>
  <c r="F52" i="12"/>
  <c r="F51" i="12"/>
  <c r="F44" i="12"/>
  <c r="F43" i="12"/>
  <c r="F42" i="12"/>
  <c r="F41" i="12"/>
  <c r="F25" i="12"/>
  <c r="F23" i="12"/>
  <c r="F30" i="12"/>
  <c r="CA30" i="12" s="1"/>
  <c r="F60" i="12"/>
  <c r="F72" i="12"/>
  <c r="O72" i="12" s="1"/>
  <c r="F76" i="12"/>
  <c r="AU76" i="12" s="1"/>
  <c r="F80" i="12"/>
  <c r="F82" i="12"/>
  <c r="W82" i="12" s="1"/>
  <c r="F92" i="12"/>
  <c r="F109" i="12"/>
  <c r="F111" i="12"/>
  <c r="F14" i="12"/>
  <c r="O14" i="12" s="1"/>
  <c r="F15" i="12"/>
  <c r="O15" i="12" s="1"/>
  <c r="F16" i="12"/>
  <c r="O16" i="12" s="1"/>
  <c r="F17" i="12"/>
  <c r="O17" i="12" s="1"/>
  <c r="F18" i="12"/>
  <c r="O18" i="12" s="1"/>
  <c r="F19" i="12"/>
  <c r="O19" i="12" s="1"/>
  <c r="F20" i="12"/>
  <c r="O20" i="12" s="1"/>
  <c r="F28" i="12"/>
  <c r="F36" i="12"/>
  <c r="F38" i="12"/>
  <c r="O38" i="12" s="1"/>
  <c r="F46" i="12"/>
  <c r="F49" i="12"/>
  <c r="F58" i="12"/>
  <c r="F68" i="12"/>
  <c r="F70" i="12"/>
  <c r="F74" i="12"/>
  <c r="F78" i="12"/>
  <c r="F84" i="12"/>
  <c r="W84" i="12" s="1"/>
  <c r="F91" i="12"/>
  <c r="F94" i="12"/>
  <c r="F107" i="12"/>
  <c r="K126" i="11"/>
  <c r="K127" i="11"/>
  <c r="K129" i="11"/>
  <c r="K124" i="11"/>
  <c r="K124" i="14" s="1"/>
  <c r="K122" i="11"/>
  <c r="K122" i="14" s="1"/>
  <c r="K129" i="10"/>
  <c r="K130" i="10"/>
  <c r="K127" i="10"/>
  <c r="K126" i="10"/>
  <c r="K125" i="10"/>
  <c r="K125" i="14" s="1"/>
  <c r="Y114" i="15" l="1"/>
  <c r="Y115" i="15" s="1"/>
  <c r="J115" i="12"/>
  <c r="AO61" i="13"/>
  <c r="G84" i="15"/>
  <c r="X84" i="15" s="1"/>
  <c r="CJ84" i="15" s="1"/>
  <c r="L25" i="15"/>
  <c r="AW61" i="13"/>
  <c r="CC114" i="16"/>
  <c r="CC115" i="16" s="1"/>
  <c r="AM78" i="12"/>
  <c r="AU78" i="12"/>
  <c r="W78" i="12"/>
  <c r="AE78" i="12"/>
  <c r="AU58" i="12"/>
  <c r="AV58" i="12" s="1"/>
  <c r="AZ58" i="12" s="1"/>
  <c r="AE58" i="12"/>
  <c r="AM58" i="12"/>
  <c r="W36" i="12"/>
  <c r="O36" i="12"/>
  <c r="P14" i="12"/>
  <c r="CI14" i="12"/>
  <c r="AM91" i="12"/>
  <c r="AE91" i="12"/>
  <c r="O70" i="12"/>
  <c r="W70" i="12"/>
  <c r="CA46" i="12"/>
  <c r="BK46" i="12"/>
  <c r="BL46" i="12" s="1"/>
  <c r="BP46" i="12" s="1"/>
  <c r="AU46" i="12"/>
  <c r="AE46" i="12"/>
  <c r="O46" i="12"/>
  <c r="BS46" i="12"/>
  <c r="BT46" i="12" s="1"/>
  <c r="BX46" i="12" s="1"/>
  <c r="BC46" i="12"/>
  <c r="AM46" i="12"/>
  <c r="W46" i="12"/>
  <c r="CI20" i="12"/>
  <c r="P20" i="12"/>
  <c r="CJ20" i="12" s="1"/>
  <c r="P16" i="12"/>
  <c r="CJ16" i="12" s="1"/>
  <c r="CI16" i="12"/>
  <c r="CI76" i="12"/>
  <c r="O23" i="12"/>
  <c r="AM23" i="12"/>
  <c r="W23" i="12"/>
  <c r="AU23" i="12"/>
  <c r="AE23" i="12"/>
  <c r="CI53" i="12"/>
  <c r="AV53" i="12"/>
  <c r="CJ53" i="12" s="1"/>
  <c r="AZ53" i="12"/>
  <c r="P64" i="12"/>
  <c r="CI64" i="12"/>
  <c r="CI86" i="12"/>
  <c r="AN98" i="12"/>
  <c r="CI98" i="12"/>
  <c r="CI102" i="12"/>
  <c r="AV102" i="12"/>
  <c r="CJ102" i="12" s="1"/>
  <c r="G48" i="12"/>
  <c r="K48" i="12" s="1"/>
  <c r="L48" i="12" s="1"/>
  <c r="AU48" i="12"/>
  <c r="AM48" i="12"/>
  <c r="G29" i="12"/>
  <c r="K29" i="12" s="1"/>
  <c r="L29" i="12" s="1"/>
  <c r="AM29" i="12"/>
  <c r="W29" i="12"/>
  <c r="CA29" i="12"/>
  <c r="BS29" i="12"/>
  <c r="BC29" i="12"/>
  <c r="AU29" i="12"/>
  <c r="AE29" i="12"/>
  <c r="CI57" i="12"/>
  <c r="CI47" i="13"/>
  <c r="AN47" i="13"/>
  <c r="CJ47" i="13" s="1"/>
  <c r="AM23" i="13"/>
  <c r="W23" i="13"/>
  <c r="AU23" i="13"/>
  <c r="AE23" i="13"/>
  <c r="O23" i="13"/>
  <c r="AV54" i="13"/>
  <c r="CI54" i="13"/>
  <c r="CI65" i="13"/>
  <c r="P65" i="13"/>
  <c r="CJ65" i="13" s="1"/>
  <c r="AU99" i="13"/>
  <c r="AM99" i="13"/>
  <c r="AU103" i="13"/>
  <c r="AM103" i="13"/>
  <c r="W36" i="13"/>
  <c r="O36" i="13"/>
  <c r="W71" i="13"/>
  <c r="O71" i="13"/>
  <c r="AU75" i="13"/>
  <c r="AE75" i="13"/>
  <c r="AF75" i="13" s="1"/>
  <c r="AJ75" i="13" s="1"/>
  <c r="AM75" i="13"/>
  <c r="W75" i="13"/>
  <c r="AU27" i="13"/>
  <c r="O27" i="13"/>
  <c r="AM27" i="13"/>
  <c r="W27" i="13"/>
  <c r="AE27" i="13"/>
  <c r="P17" i="13"/>
  <c r="CI17" i="13"/>
  <c r="CI18" i="15"/>
  <c r="T18" i="15"/>
  <c r="P18" i="15"/>
  <c r="CJ18" i="15" s="1"/>
  <c r="CI14" i="15"/>
  <c r="P14" i="15"/>
  <c r="W37" i="15"/>
  <c r="O37" i="15"/>
  <c r="AU23" i="15"/>
  <c r="AM23" i="15"/>
  <c r="AE23" i="15"/>
  <c r="W23" i="15"/>
  <c r="O23" i="15"/>
  <c r="CI54" i="15"/>
  <c r="AV54" i="15"/>
  <c r="CI65" i="15"/>
  <c r="P65" i="15"/>
  <c r="CJ65" i="15" s="1"/>
  <c r="CN65" i="15" s="1"/>
  <c r="T65" i="15"/>
  <c r="AM103" i="15"/>
  <c r="AU103" i="15"/>
  <c r="W36" i="15"/>
  <c r="X36" i="15" s="1"/>
  <c r="AB36" i="15" s="1"/>
  <c r="O36" i="15"/>
  <c r="O71" i="15"/>
  <c r="W71" i="15"/>
  <c r="CK24" i="15"/>
  <c r="CK32" i="15" s="1"/>
  <c r="Q32" i="15"/>
  <c r="CK46" i="16"/>
  <c r="Q61" i="16"/>
  <c r="BU114" i="16"/>
  <c r="BU115" i="16" s="1"/>
  <c r="CA11" i="13"/>
  <c r="CB10" i="13"/>
  <c r="CB11" i="13" s="1"/>
  <c r="BD10" i="13"/>
  <c r="BD11" i="13" s="1"/>
  <c r="BC11" i="13"/>
  <c r="AO114" i="16"/>
  <c r="AO115" i="16" s="1"/>
  <c r="CA11" i="15"/>
  <c r="CB10" i="15"/>
  <c r="CB11" i="15" s="1"/>
  <c r="BK11" i="15"/>
  <c r="BL10" i="15"/>
  <c r="BV114" i="11"/>
  <c r="BV115" i="11" s="1"/>
  <c r="Q113" i="15"/>
  <c r="CK66" i="15"/>
  <c r="Y114" i="13"/>
  <c r="Y115" i="13" s="1"/>
  <c r="AW114" i="13"/>
  <c r="AW115" i="13" s="1"/>
  <c r="Q32" i="12"/>
  <c r="CK20" i="12"/>
  <c r="CK32" i="12" s="1"/>
  <c r="AM11" i="12"/>
  <c r="AN10" i="12"/>
  <c r="AE11" i="12"/>
  <c r="AF10" i="12"/>
  <c r="AF11" i="12" s="1"/>
  <c r="P38" i="12"/>
  <c r="CJ38" i="12" s="1"/>
  <c r="CI38" i="12"/>
  <c r="T38" i="12"/>
  <c r="P19" i="12"/>
  <c r="CI19" i="12"/>
  <c r="P15" i="12"/>
  <c r="CJ15" i="12" s="1"/>
  <c r="CI15" i="12"/>
  <c r="AE92" i="12"/>
  <c r="AM92" i="12"/>
  <c r="AN92" i="12" s="1"/>
  <c r="AR92" i="12" s="1"/>
  <c r="P72" i="12"/>
  <c r="CI72" i="12"/>
  <c r="AV54" i="12"/>
  <c r="CI54" i="12"/>
  <c r="CI65" i="12"/>
  <c r="P65" i="12"/>
  <c r="CJ65" i="12" s="1"/>
  <c r="T65" i="12"/>
  <c r="AM99" i="12"/>
  <c r="AU99" i="12"/>
  <c r="AV99" i="12" s="1"/>
  <c r="AZ99" i="12" s="1"/>
  <c r="AU103" i="12"/>
  <c r="AM103" i="12"/>
  <c r="G35" i="12"/>
  <c r="K35" i="12" s="1"/>
  <c r="O35" i="12"/>
  <c r="W71" i="12"/>
  <c r="W113" i="12" s="1"/>
  <c r="O71" i="12"/>
  <c r="AM24" i="12"/>
  <c r="W24" i="12"/>
  <c r="BK24" i="12"/>
  <c r="AE24" i="12"/>
  <c r="O24" i="12"/>
  <c r="CA24" i="12"/>
  <c r="AU24" i="12"/>
  <c r="G27" i="12"/>
  <c r="K27" i="12" s="1"/>
  <c r="AM27" i="12"/>
  <c r="AN27" i="12" s="1"/>
  <c r="AR27" i="12" s="1"/>
  <c r="AU27" i="12"/>
  <c r="AE27" i="12"/>
  <c r="O27" i="12"/>
  <c r="W27" i="12"/>
  <c r="G90" i="12"/>
  <c r="W90" i="12"/>
  <c r="P38" i="13"/>
  <c r="CJ38" i="13" s="1"/>
  <c r="CN38" i="13" s="1"/>
  <c r="CI38" i="13"/>
  <c r="BS41" i="13"/>
  <c r="AU41" i="13"/>
  <c r="BC41" i="13"/>
  <c r="AE41" i="13"/>
  <c r="CA41" i="13"/>
  <c r="W41" i="13"/>
  <c r="BK41" i="13"/>
  <c r="O41" i="13"/>
  <c r="AM41" i="13"/>
  <c r="AU51" i="13"/>
  <c r="AE51" i="13"/>
  <c r="AM51" i="13"/>
  <c r="W51" i="13"/>
  <c r="AV100" i="13"/>
  <c r="CI100" i="13"/>
  <c r="AM48" i="13"/>
  <c r="AU48" i="13"/>
  <c r="P72" i="13"/>
  <c r="CI72" i="13"/>
  <c r="CI76" i="13"/>
  <c r="AM58" i="13"/>
  <c r="AU58" i="13"/>
  <c r="AE58" i="13"/>
  <c r="W37" i="13"/>
  <c r="O37" i="13"/>
  <c r="P20" i="13"/>
  <c r="CI20" i="13"/>
  <c r="CI16" i="13"/>
  <c r="P16" i="13"/>
  <c r="CI82" i="13"/>
  <c r="X82" i="13"/>
  <c r="G83" i="13"/>
  <c r="K83" i="13" s="1"/>
  <c r="L83" i="13" s="1"/>
  <c r="W83" i="13"/>
  <c r="G92" i="13"/>
  <c r="K92" i="13" s="1"/>
  <c r="L92" i="13" s="1"/>
  <c r="AE92" i="13"/>
  <c r="AM92" i="13"/>
  <c r="AN92" i="13" s="1"/>
  <c r="AR92" i="13" s="1"/>
  <c r="P38" i="15"/>
  <c r="CJ38" i="15" s="1"/>
  <c r="CI38" i="15"/>
  <c r="W27" i="15"/>
  <c r="AM27" i="15"/>
  <c r="AN27" i="15" s="1"/>
  <c r="AR27" i="15" s="1"/>
  <c r="O27" i="15"/>
  <c r="AE27" i="15"/>
  <c r="AU27" i="15"/>
  <c r="P17" i="15"/>
  <c r="CJ17" i="15" s="1"/>
  <c r="CI17" i="15"/>
  <c r="CB30" i="15"/>
  <c r="CI30" i="15"/>
  <c r="AE66" i="15"/>
  <c r="AF66" i="15" s="1"/>
  <c r="AJ66" i="15" s="1"/>
  <c r="BK66" i="15"/>
  <c r="AM66" i="15"/>
  <c r="AN66" i="15" s="1"/>
  <c r="AR66" i="15" s="1"/>
  <c r="AU66" i="15"/>
  <c r="AV66" i="15" s="1"/>
  <c r="AZ66" i="15" s="1"/>
  <c r="O66" i="15"/>
  <c r="CA66" i="15"/>
  <c r="CB66" i="15" s="1"/>
  <c r="CF66" i="15" s="1"/>
  <c r="W66" i="15"/>
  <c r="X66" i="15" s="1"/>
  <c r="AB66" i="15" s="1"/>
  <c r="AV100" i="15"/>
  <c r="CJ100" i="15" s="1"/>
  <c r="CI100" i="15"/>
  <c r="CI72" i="15"/>
  <c r="P72" i="15"/>
  <c r="CI76" i="15"/>
  <c r="L112" i="15"/>
  <c r="CO112" i="15"/>
  <c r="H114" i="15"/>
  <c r="H115" i="15" s="1"/>
  <c r="AO113" i="13"/>
  <c r="AO114" i="13" s="1"/>
  <c r="AO115" i="13" s="1"/>
  <c r="CK48" i="12"/>
  <c r="AW61" i="16"/>
  <c r="AW114" i="16" s="1"/>
  <c r="AW115" i="16" s="1"/>
  <c r="CK48" i="13"/>
  <c r="CK61" i="13" s="1"/>
  <c r="AM11" i="13"/>
  <c r="AN10" i="13"/>
  <c r="BS11" i="13"/>
  <c r="BT10" i="13"/>
  <c r="BT11" i="13" s="1"/>
  <c r="BM114" i="16"/>
  <c r="BM115" i="16" s="1"/>
  <c r="AG114" i="16"/>
  <c r="AG115" i="16" s="1"/>
  <c r="AE11" i="15"/>
  <c r="AF10" i="15"/>
  <c r="W11" i="15"/>
  <c r="X10" i="15"/>
  <c r="X11" i="15" s="1"/>
  <c r="AB10" i="15"/>
  <c r="AB11" i="15" s="1"/>
  <c r="CK48" i="16"/>
  <c r="CC114" i="13"/>
  <c r="CC115" i="13" s="1"/>
  <c r="CK91" i="13"/>
  <c r="AW114" i="12"/>
  <c r="AW115" i="12" s="1"/>
  <c r="BD10" i="12"/>
  <c r="BD11" i="12" s="1"/>
  <c r="BC11" i="12"/>
  <c r="BH10" i="12"/>
  <c r="BH11" i="12" s="1"/>
  <c r="AV10" i="12"/>
  <c r="AU11" i="12"/>
  <c r="CA107" i="12"/>
  <c r="CB107" i="12" s="1"/>
  <c r="CF107" i="12" s="1"/>
  <c r="BK107" i="12"/>
  <c r="BS107" i="12"/>
  <c r="BC107" i="12"/>
  <c r="P18" i="12"/>
  <c r="CJ18" i="12" s="1"/>
  <c r="CI18" i="12"/>
  <c r="X82" i="12"/>
  <c r="CJ82" i="12" s="1"/>
  <c r="CI82" i="12"/>
  <c r="CN82" i="12" s="1"/>
  <c r="AB82" i="12"/>
  <c r="CA41" i="12"/>
  <c r="BK41" i="12"/>
  <c r="AU41" i="12"/>
  <c r="W41" i="12"/>
  <c r="O41" i="12"/>
  <c r="BS41" i="12"/>
  <c r="AE41" i="12"/>
  <c r="BC41" i="12"/>
  <c r="AM41" i="12"/>
  <c r="AM51" i="12"/>
  <c r="AN51" i="12" s="1"/>
  <c r="AR51" i="12" s="1"/>
  <c r="W51" i="12"/>
  <c r="AU51" i="12"/>
  <c r="AE51" i="12"/>
  <c r="AM66" i="12"/>
  <c r="W66" i="12"/>
  <c r="CA66" i="12"/>
  <c r="AU66" i="12"/>
  <c r="AE66" i="12"/>
  <c r="O66" i="12"/>
  <c r="BK66" i="12"/>
  <c r="AV100" i="12"/>
  <c r="CJ100" i="12" s="1"/>
  <c r="CI100" i="12"/>
  <c r="G75" i="12"/>
  <c r="K75" i="12" s="1"/>
  <c r="AM75" i="12"/>
  <c r="W75" i="12"/>
  <c r="AU75" i="12"/>
  <c r="AV75" i="12" s="1"/>
  <c r="AZ75" i="12" s="1"/>
  <c r="AE75" i="12"/>
  <c r="G47" i="12"/>
  <c r="K47" i="12" s="1"/>
  <c r="AM47" i="12"/>
  <c r="G73" i="12"/>
  <c r="O73" i="12"/>
  <c r="W73" i="12"/>
  <c r="X73" i="12" s="1"/>
  <c r="AB73" i="12" s="1"/>
  <c r="BK42" i="13"/>
  <c r="AU42" i="13"/>
  <c r="BC42" i="13"/>
  <c r="BD42" i="13" s="1"/>
  <c r="BH42" i="13" s="1"/>
  <c r="AM42" i="13"/>
  <c r="AE42" i="13"/>
  <c r="BS42" i="13"/>
  <c r="O42" i="13"/>
  <c r="CA42" i="13"/>
  <c r="W42" i="13"/>
  <c r="AM52" i="13"/>
  <c r="W52" i="13"/>
  <c r="AE52" i="13"/>
  <c r="AF52" i="13" s="1"/>
  <c r="AJ52" i="13" s="1"/>
  <c r="AU52" i="13"/>
  <c r="CI85" i="13"/>
  <c r="X85" i="13"/>
  <c r="AN97" i="13"/>
  <c r="CJ97" i="13" s="1"/>
  <c r="CI97" i="13"/>
  <c r="AV101" i="13"/>
  <c r="CI101" i="13"/>
  <c r="CI57" i="13"/>
  <c r="W73" i="13"/>
  <c r="X73" i="13" s="1"/>
  <c r="AB73" i="13" s="1"/>
  <c r="O73" i="13"/>
  <c r="AU77" i="13"/>
  <c r="AM77" i="13"/>
  <c r="W77" i="13"/>
  <c r="AE77" i="13"/>
  <c r="AF77" i="13" s="1"/>
  <c r="AJ77" i="13" s="1"/>
  <c r="CA107" i="13"/>
  <c r="CB107" i="13" s="1"/>
  <c r="CF107" i="13" s="1"/>
  <c r="BC107" i="13"/>
  <c r="BK107" i="13"/>
  <c r="BS107" i="13"/>
  <c r="BC29" i="13"/>
  <c r="AU29" i="13"/>
  <c r="AM29" i="13"/>
  <c r="AE29" i="13"/>
  <c r="W29" i="13"/>
  <c r="BS29" i="13"/>
  <c r="CA29" i="13"/>
  <c r="CB29" i="13" s="1"/>
  <c r="CF29" i="13" s="1"/>
  <c r="P19" i="13"/>
  <c r="CJ19" i="13" s="1"/>
  <c r="T19" i="13"/>
  <c r="CI19" i="13"/>
  <c r="P15" i="13"/>
  <c r="CJ15" i="13" s="1"/>
  <c r="CI15" i="13"/>
  <c r="CN15" i="13" s="1"/>
  <c r="W93" i="13"/>
  <c r="AM93" i="13"/>
  <c r="AN93" i="13" s="1"/>
  <c r="AR93" i="13" s="1"/>
  <c r="AE93" i="13"/>
  <c r="CI30" i="13"/>
  <c r="CB30" i="13"/>
  <c r="CI20" i="15"/>
  <c r="CN20" i="15" s="1"/>
  <c r="P20" i="15"/>
  <c r="CJ20" i="15" s="1"/>
  <c r="T20" i="15"/>
  <c r="CI16" i="15"/>
  <c r="CN16" i="15" s="1"/>
  <c r="CO16" i="15" s="1"/>
  <c r="P16" i="15"/>
  <c r="CJ16" i="15" s="1"/>
  <c r="BC46" i="15"/>
  <c r="BD46" i="15" s="1"/>
  <c r="BH46" i="15" s="1"/>
  <c r="W46" i="15"/>
  <c r="X46" i="15" s="1"/>
  <c r="AB46" i="15" s="1"/>
  <c r="BK46" i="15"/>
  <c r="BL46" i="15" s="1"/>
  <c r="BP46" i="15" s="1"/>
  <c r="AE46" i="15"/>
  <c r="AF46" i="15" s="1"/>
  <c r="AJ46" i="15" s="1"/>
  <c r="BS46" i="15"/>
  <c r="BT46" i="15" s="1"/>
  <c r="BX46" i="15" s="1"/>
  <c r="AM46" i="15"/>
  <c r="AN46" i="15" s="1"/>
  <c r="AR46" i="15" s="1"/>
  <c r="CA46" i="15"/>
  <c r="CB46" i="15" s="1"/>
  <c r="CF46" i="15" s="1"/>
  <c r="AU46" i="15"/>
  <c r="AV46" i="15" s="1"/>
  <c r="AZ46" i="15" s="1"/>
  <c r="O46" i="15"/>
  <c r="CI57" i="15"/>
  <c r="AM77" i="15"/>
  <c r="AE77" i="15"/>
  <c r="AU77" i="15"/>
  <c r="W77" i="15"/>
  <c r="G82" i="15"/>
  <c r="K82" i="15" s="1"/>
  <c r="L82" i="15" s="1"/>
  <c r="W82" i="15"/>
  <c r="AO114" i="15"/>
  <c r="AO115" i="15" s="1"/>
  <c r="BE114" i="13"/>
  <c r="BE115" i="13" s="1"/>
  <c r="BK11" i="13"/>
  <c r="BL10" i="13"/>
  <c r="BL11" i="13" s="1"/>
  <c r="BP10" i="13"/>
  <c r="BP11" i="13" s="1"/>
  <c r="CI10" i="13"/>
  <c r="O11" i="13"/>
  <c r="P10" i="13"/>
  <c r="T10" i="13"/>
  <c r="T11" i="13" s="1"/>
  <c r="CK47" i="12"/>
  <c r="AO61" i="12"/>
  <c r="Y114" i="16"/>
  <c r="Y115" i="16" s="1"/>
  <c r="CI10" i="15"/>
  <c r="T10" i="15"/>
  <c r="T11" i="15" s="1"/>
  <c r="P10" i="15"/>
  <c r="O11" i="15"/>
  <c r="BX10" i="15"/>
  <c r="BX11" i="15" s="1"/>
  <c r="BS11" i="15"/>
  <c r="BT10" i="15"/>
  <c r="BT11" i="15" s="1"/>
  <c r="AU11" i="15"/>
  <c r="AV10" i="15"/>
  <c r="AV11" i="15" s="1"/>
  <c r="AG114" i="13"/>
  <c r="AG115" i="13" s="1"/>
  <c r="AO114" i="12"/>
  <c r="AO115" i="12" s="1"/>
  <c r="BS11" i="12"/>
  <c r="BT10" i="12"/>
  <c r="BT11" i="12" s="1"/>
  <c r="BK11" i="12"/>
  <c r="BL10" i="12"/>
  <c r="CB10" i="12"/>
  <c r="CB11" i="12" s="1"/>
  <c r="CA11" i="12"/>
  <c r="W74" i="12"/>
  <c r="O74" i="12"/>
  <c r="BC28" i="12"/>
  <c r="AU28" i="12"/>
  <c r="AM28" i="12"/>
  <c r="AE28" i="12"/>
  <c r="W28" i="12"/>
  <c r="BS28" i="12"/>
  <c r="CA28" i="12"/>
  <c r="CB28" i="12" s="1"/>
  <c r="CF28" i="12" s="1"/>
  <c r="CI17" i="12"/>
  <c r="P17" i="12"/>
  <c r="CJ17" i="12" s="1"/>
  <c r="T17" i="12"/>
  <c r="CI30" i="12"/>
  <c r="CB30" i="12"/>
  <c r="AU42" i="12"/>
  <c r="AU61" i="12" s="1"/>
  <c r="AE42" i="12"/>
  <c r="O42" i="12"/>
  <c r="BC42" i="12"/>
  <c r="BD42" i="12" s="1"/>
  <c r="BH42" i="12" s="1"/>
  <c r="W42" i="12"/>
  <c r="BS42" i="12"/>
  <c r="CA42" i="12"/>
  <c r="CB42" i="12" s="1"/>
  <c r="CF42" i="12" s="1"/>
  <c r="BK42" i="12"/>
  <c r="BL42" i="12" s="1"/>
  <c r="BP42" i="12" s="1"/>
  <c r="AM42" i="12"/>
  <c r="AN42" i="12" s="1"/>
  <c r="AR42" i="12" s="1"/>
  <c r="AM52" i="12"/>
  <c r="AU52" i="12"/>
  <c r="AE52" i="12"/>
  <c r="W52" i="12"/>
  <c r="X85" i="12"/>
  <c r="CI85" i="12"/>
  <c r="AN97" i="12"/>
  <c r="CI97" i="12"/>
  <c r="CI101" i="12"/>
  <c r="AV101" i="12"/>
  <c r="G93" i="12"/>
  <c r="K93" i="12" s="1"/>
  <c r="W93" i="12"/>
  <c r="AE93" i="12"/>
  <c r="AF93" i="12" s="1"/>
  <c r="AJ93" i="12" s="1"/>
  <c r="AM93" i="12"/>
  <c r="AN93" i="12" s="1"/>
  <c r="AR93" i="12" s="1"/>
  <c r="G37" i="12"/>
  <c r="K37" i="12" s="1"/>
  <c r="L37" i="12" s="1"/>
  <c r="O37" i="12"/>
  <c r="W37" i="12"/>
  <c r="AM77" i="12"/>
  <c r="AN77" i="12" s="1"/>
  <c r="AR77" i="12" s="1"/>
  <c r="AE77" i="12"/>
  <c r="AF77" i="12" s="1"/>
  <c r="AJ77" i="12" s="1"/>
  <c r="AU77" i="12"/>
  <c r="W77" i="12"/>
  <c r="G108" i="12"/>
  <c r="K108" i="12" s="1"/>
  <c r="L108" i="12" s="1"/>
  <c r="BS108" i="12"/>
  <c r="CA108" i="12"/>
  <c r="AE24" i="13"/>
  <c r="AF24" i="13" s="1"/>
  <c r="AJ24" i="13" s="1"/>
  <c r="AU24" i="13"/>
  <c r="AV24" i="13" s="1"/>
  <c r="AZ24" i="13" s="1"/>
  <c r="O24" i="13"/>
  <c r="BK24" i="13"/>
  <c r="AM24" i="13"/>
  <c r="AN24" i="13" s="1"/>
  <c r="AR24" i="13" s="1"/>
  <c r="W24" i="13"/>
  <c r="X24" i="13" s="1"/>
  <c r="AB24" i="13" s="1"/>
  <c r="CA24" i="13"/>
  <c r="AV53" i="13"/>
  <c r="CI53" i="13"/>
  <c r="CI64" i="13"/>
  <c r="P64" i="13"/>
  <c r="CJ64" i="13" s="1"/>
  <c r="T64" i="13"/>
  <c r="CI86" i="13"/>
  <c r="CI98" i="13"/>
  <c r="AN98" i="13"/>
  <c r="AV102" i="13"/>
  <c r="CI102" i="13"/>
  <c r="P35" i="13"/>
  <c r="CI35" i="13"/>
  <c r="O70" i="13"/>
  <c r="W70" i="13"/>
  <c r="X70" i="13" s="1"/>
  <c r="AB70" i="13" s="1"/>
  <c r="O74" i="13"/>
  <c r="W74" i="13"/>
  <c r="AU78" i="13"/>
  <c r="AM78" i="13"/>
  <c r="AN78" i="13" s="1"/>
  <c r="AR78" i="13" s="1"/>
  <c r="W78" i="13"/>
  <c r="AE78" i="13"/>
  <c r="AF78" i="13" s="1"/>
  <c r="AJ78" i="13" s="1"/>
  <c r="CA108" i="13"/>
  <c r="BS108" i="13"/>
  <c r="BS46" i="13"/>
  <c r="BC46" i="13"/>
  <c r="AE46" i="13"/>
  <c r="O46" i="13"/>
  <c r="CA46" i="13"/>
  <c r="BK46" i="13"/>
  <c r="W46" i="13"/>
  <c r="AU46" i="13"/>
  <c r="AM46" i="13"/>
  <c r="BS28" i="13"/>
  <c r="AE28" i="13"/>
  <c r="CA28" i="13"/>
  <c r="AU28" i="13"/>
  <c r="BC28" i="13"/>
  <c r="AM28" i="13"/>
  <c r="W28" i="13"/>
  <c r="CI18" i="13"/>
  <c r="P18" i="13"/>
  <c r="T14" i="13"/>
  <c r="P14" i="13"/>
  <c r="CI14" i="13"/>
  <c r="CI90" i="13"/>
  <c r="X90" i="13"/>
  <c r="AM91" i="13"/>
  <c r="AE91" i="13"/>
  <c r="AM29" i="15"/>
  <c r="AN29" i="15" s="1"/>
  <c r="AR29" i="15" s="1"/>
  <c r="CA29" i="15"/>
  <c r="BS29" i="15"/>
  <c r="AU29" i="15"/>
  <c r="AV29" i="15" s="1"/>
  <c r="AZ29" i="15" s="1"/>
  <c r="BC29" i="15"/>
  <c r="BD29" i="15" s="1"/>
  <c r="BH29" i="15" s="1"/>
  <c r="W29" i="15"/>
  <c r="AE29" i="15"/>
  <c r="AF29" i="15" s="1"/>
  <c r="AJ29" i="15" s="1"/>
  <c r="CI19" i="15"/>
  <c r="P19" i="15"/>
  <c r="CI15" i="15"/>
  <c r="P15" i="15"/>
  <c r="CJ15" i="15" s="1"/>
  <c r="T15" i="15"/>
  <c r="CA24" i="15"/>
  <c r="CB24" i="15" s="1"/>
  <c r="CF24" i="15" s="1"/>
  <c r="W24" i="15"/>
  <c r="X24" i="15" s="1"/>
  <c r="AB24" i="15" s="1"/>
  <c r="AE24" i="15"/>
  <c r="AF24" i="15" s="1"/>
  <c r="AJ24" i="15" s="1"/>
  <c r="BK24" i="15"/>
  <c r="AM24" i="15"/>
  <c r="AN24" i="15" s="1"/>
  <c r="AR24" i="15" s="1"/>
  <c r="AU24" i="15"/>
  <c r="AV24" i="15" s="1"/>
  <c r="AZ24" i="15" s="1"/>
  <c r="O24" i="15"/>
  <c r="P64" i="15"/>
  <c r="CI64" i="15"/>
  <c r="CI86" i="15"/>
  <c r="AU78" i="15"/>
  <c r="AE78" i="15"/>
  <c r="AF78" i="15" s="1"/>
  <c r="AJ78" i="15" s="1"/>
  <c r="W78" i="15"/>
  <c r="AM78" i="15"/>
  <c r="G90" i="15"/>
  <c r="G93" i="15"/>
  <c r="W93" i="15"/>
  <c r="AM93" i="15"/>
  <c r="AE93" i="15"/>
  <c r="L68" i="15"/>
  <c r="CO68" i="15"/>
  <c r="Q113" i="16"/>
  <c r="CK66" i="16"/>
  <c r="CK113" i="16" s="1"/>
  <c r="CC114" i="15"/>
  <c r="CC115" i="15" s="1"/>
  <c r="BM114" i="15"/>
  <c r="BM115" i="15" s="1"/>
  <c r="CK66" i="13"/>
  <c r="CK113" i="13" s="1"/>
  <c r="Q113" i="13"/>
  <c r="CK46" i="13"/>
  <c r="X10" i="13"/>
  <c r="W11" i="13"/>
  <c r="AE11" i="13"/>
  <c r="AF10" i="13"/>
  <c r="AV10" i="13"/>
  <c r="AU11" i="13"/>
  <c r="Q113" i="12"/>
  <c r="CK66" i="12"/>
  <c r="CK113" i="12" s="1"/>
  <c r="BM113" i="12"/>
  <c r="BM114" i="12" s="1"/>
  <c r="CK24" i="16"/>
  <c r="CK32" i="16" s="1"/>
  <c r="Q32" i="16"/>
  <c r="BC11" i="15"/>
  <c r="BD10" i="15"/>
  <c r="BD11" i="15" s="1"/>
  <c r="AM11" i="15"/>
  <c r="AN10" i="15"/>
  <c r="CL28" i="11"/>
  <c r="CL32" i="11" s="1"/>
  <c r="CL114" i="11" s="1"/>
  <c r="CL115" i="11" s="1"/>
  <c r="Z32" i="11"/>
  <c r="BF114" i="11"/>
  <c r="BF115" i="11" s="1"/>
  <c r="CK24" i="11"/>
  <c r="BM114" i="13"/>
  <c r="BM115" i="13" s="1"/>
  <c r="CK24" i="13"/>
  <c r="Q32" i="13"/>
  <c r="CK20" i="13"/>
  <c r="CK32" i="13" s="1"/>
  <c r="CC114" i="12"/>
  <c r="CC115" i="12" s="1"/>
  <c r="CI10" i="12"/>
  <c r="X10" i="12"/>
  <c r="X11" i="12" s="1"/>
  <c r="W11" i="12"/>
  <c r="AB10" i="12"/>
  <c r="AB11" i="12" s="1"/>
  <c r="P10" i="12"/>
  <c r="T10" i="12" s="1"/>
  <c r="T11" i="12" s="1"/>
  <c r="O11" i="12"/>
  <c r="CI83" i="12"/>
  <c r="X83" i="12"/>
  <c r="CJ83" i="12" s="1"/>
  <c r="G84" i="16"/>
  <c r="X84" i="16" s="1"/>
  <c r="AB84" i="16" s="1"/>
  <c r="G38" i="16"/>
  <c r="K59" i="16"/>
  <c r="L59" i="16" s="1"/>
  <c r="AE92" i="16"/>
  <c r="AM92" i="16"/>
  <c r="CI65" i="16"/>
  <c r="P65" i="16"/>
  <c r="AM99" i="16"/>
  <c r="AU99" i="16"/>
  <c r="AV99" i="16" s="1"/>
  <c r="AZ99" i="16" s="1"/>
  <c r="G74" i="16"/>
  <c r="K74" i="16" s="1"/>
  <c r="W74" i="16"/>
  <c r="O74" i="16"/>
  <c r="G47" i="16"/>
  <c r="K47" i="16" s="1"/>
  <c r="L47" i="16" s="1"/>
  <c r="AM47" i="16"/>
  <c r="P38" i="16"/>
  <c r="CI38" i="16"/>
  <c r="G16" i="16"/>
  <c r="K16" i="16" s="1"/>
  <c r="L16" i="16" s="1"/>
  <c r="O16" i="16"/>
  <c r="G48" i="16"/>
  <c r="K48" i="16" s="1"/>
  <c r="L48" i="16" s="1"/>
  <c r="AU48" i="16"/>
  <c r="AM48" i="16"/>
  <c r="AM41" i="16"/>
  <c r="W41" i="16"/>
  <c r="AU41" i="16"/>
  <c r="BK41" i="16"/>
  <c r="O41" i="16"/>
  <c r="BC41" i="16"/>
  <c r="CA41" i="16"/>
  <c r="AE41" i="16"/>
  <c r="BS41" i="16"/>
  <c r="G107" i="16"/>
  <c r="K107" i="16" s="1"/>
  <c r="L107" i="16" s="1"/>
  <c r="CA107" i="16"/>
  <c r="CB107" i="16" s="1"/>
  <c r="CF107" i="16" s="1"/>
  <c r="BK107" i="16"/>
  <c r="BL107" i="16" s="1"/>
  <c r="BP107" i="16" s="1"/>
  <c r="BC107" i="16"/>
  <c r="BS107" i="16"/>
  <c r="G77" i="16"/>
  <c r="K77" i="16" s="1"/>
  <c r="L77" i="16" s="1"/>
  <c r="AE77" i="16"/>
  <c r="AF77" i="16" s="1"/>
  <c r="AJ77" i="16" s="1"/>
  <c r="W77" i="16"/>
  <c r="AU77" i="16"/>
  <c r="AV77" i="16" s="1"/>
  <c r="AZ77" i="16" s="1"/>
  <c r="AM77" i="16"/>
  <c r="G19" i="16"/>
  <c r="K19" i="16" s="1"/>
  <c r="L19" i="16" s="1"/>
  <c r="O19" i="16"/>
  <c r="CB30" i="16"/>
  <c r="CI30" i="16"/>
  <c r="W42" i="16"/>
  <c r="AM42" i="16"/>
  <c r="AU42" i="16"/>
  <c r="BS42" i="16"/>
  <c r="AE42" i="16"/>
  <c r="BK42" i="16"/>
  <c r="BL42" i="16" s="1"/>
  <c r="BP42" i="16" s="1"/>
  <c r="O42" i="16"/>
  <c r="BC42" i="16"/>
  <c r="BD42" i="16" s="1"/>
  <c r="BH42" i="16" s="1"/>
  <c r="CA42" i="16"/>
  <c r="CB42" i="16" s="1"/>
  <c r="CF42" i="16" s="1"/>
  <c r="AU52" i="16"/>
  <c r="AV52" i="16" s="1"/>
  <c r="AZ52" i="16" s="1"/>
  <c r="W52" i="16"/>
  <c r="AM52" i="16"/>
  <c r="AE52" i="16"/>
  <c r="AF52" i="16" s="1"/>
  <c r="AJ52" i="16" s="1"/>
  <c r="CI97" i="16"/>
  <c r="AN97" i="16"/>
  <c r="CJ97" i="16" s="1"/>
  <c r="CI101" i="16"/>
  <c r="AV101" i="16"/>
  <c r="CJ101" i="16" s="1"/>
  <c r="AU75" i="16"/>
  <c r="AE75" i="16"/>
  <c r="W75" i="16"/>
  <c r="AM75" i="16"/>
  <c r="AU24" i="16"/>
  <c r="AV24" i="16" s="1"/>
  <c r="AZ24" i="16" s="1"/>
  <c r="CA24" i="16"/>
  <c r="AE24" i="16"/>
  <c r="AF24" i="16" s="1"/>
  <c r="AJ24" i="16" s="1"/>
  <c r="BK24" i="16"/>
  <c r="W24" i="16"/>
  <c r="X24" i="16" s="1"/>
  <c r="AB24" i="16" s="1"/>
  <c r="O24" i="16"/>
  <c r="AM24" i="16"/>
  <c r="AN24" i="16" s="1"/>
  <c r="AR24" i="16" s="1"/>
  <c r="G57" i="16"/>
  <c r="CA57" i="16"/>
  <c r="G29" i="16"/>
  <c r="K29" i="16" s="1"/>
  <c r="L29" i="16" s="1"/>
  <c r="AM29" i="16"/>
  <c r="AN29" i="16" s="1"/>
  <c r="AR29" i="16" s="1"/>
  <c r="W29" i="16"/>
  <c r="CA29" i="16"/>
  <c r="CB29" i="16" s="1"/>
  <c r="CF29" i="16" s="1"/>
  <c r="AU29" i="16"/>
  <c r="AV29" i="16" s="1"/>
  <c r="AZ29" i="16" s="1"/>
  <c r="AE29" i="16"/>
  <c r="AF29" i="16" s="1"/>
  <c r="AJ29" i="16" s="1"/>
  <c r="BS29" i="16"/>
  <c r="BT29" i="16" s="1"/>
  <c r="BX29" i="16" s="1"/>
  <c r="BC29" i="16"/>
  <c r="AM28" i="16"/>
  <c r="AN28" i="16" s="1"/>
  <c r="AR28" i="16" s="1"/>
  <c r="W28" i="16"/>
  <c r="AE28" i="16"/>
  <c r="BS28" i="16"/>
  <c r="BC28" i="16"/>
  <c r="AU28" i="16"/>
  <c r="AV28" i="16" s="1"/>
  <c r="AZ28" i="16" s="1"/>
  <c r="CA28" i="16"/>
  <c r="CB28" i="16" s="1"/>
  <c r="CF28" i="16" s="1"/>
  <c r="G93" i="16"/>
  <c r="K93" i="16" s="1"/>
  <c r="L93" i="16" s="1"/>
  <c r="AE93" i="16"/>
  <c r="AF93" i="16" s="1"/>
  <c r="AJ93" i="16" s="1"/>
  <c r="AM93" i="16"/>
  <c r="AN93" i="16" s="1"/>
  <c r="AR93" i="16" s="1"/>
  <c r="W93" i="16"/>
  <c r="G35" i="16"/>
  <c r="K35" i="16" s="1"/>
  <c r="O35" i="16"/>
  <c r="G15" i="16"/>
  <c r="K15" i="16" s="1"/>
  <c r="O15" i="16"/>
  <c r="P72" i="16"/>
  <c r="CJ72" i="16" s="1"/>
  <c r="CI72" i="16"/>
  <c r="CI54" i="16"/>
  <c r="AV54" i="16"/>
  <c r="CJ54" i="16" s="1"/>
  <c r="G14" i="16"/>
  <c r="K14" i="16" s="1"/>
  <c r="O14" i="16"/>
  <c r="G78" i="16"/>
  <c r="K78" i="16" s="1"/>
  <c r="AE78" i="16"/>
  <c r="AF78" i="16" s="1"/>
  <c r="AJ78" i="16" s="1"/>
  <c r="AM78" i="16"/>
  <c r="AN78" i="16" s="1"/>
  <c r="AR78" i="16" s="1"/>
  <c r="W78" i="16"/>
  <c r="AU78" i="16"/>
  <c r="AV78" i="16" s="1"/>
  <c r="AZ78" i="16" s="1"/>
  <c r="CI82" i="16"/>
  <c r="X82" i="16"/>
  <c r="CJ82" i="16" s="1"/>
  <c r="AU51" i="16"/>
  <c r="AM51" i="16"/>
  <c r="AN51" i="16" s="1"/>
  <c r="AR51" i="16" s="1"/>
  <c r="AE51" i="16"/>
  <c r="W51" i="16"/>
  <c r="AU66" i="16"/>
  <c r="O66" i="16"/>
  <c r="BK66" i="16"/>
  <c r="AM66" i="16"/>
  <c r="CA66" i="16"/>
  <c r="AE66" i="16"/>
  <c r="W66" i="16"/>
  <c r="X66" i="16" s="1"/>
  <c r="AB66" i="16" s="1"/>
  <c r="CI100" i="16"/>
  <c r="AV100" i="16"/>
  <c r="O73" i="16"/>
  <c r="W73" i="16"/>
  <c r="W36" i="16"/>
  <c r="O36" i="16"/>
  <c r="G37" i="16"/>
  <c r="K37" i="16" s="1"/>
  <c r="L37" i="16" s="1"/>
  <c r="O37" i="16"/>
  <c r="W37" i="16"/>
  <c r="X37" i="16" s="1"/>
  <c r="AB37" i="16" s="1"/>
  <c r="CI76" i="16"/>
  <c r="AE23" i="16"/>
  <c r="W23" i="16"/>
  <c r="AU23" i="16"/>
  <c r="O23" i="16"/>
  <c r="AM23" i="16"/>
  <c r="AV53" i="16"/>
  <c r="CI53" i="16"/>
  <c r="CI64" i="16"/>
  <c r="P64" i="16"/>
  <c r="CJ64" i="16" s="1"/>
  <c r="CI86" i="16"/>
  <c r="CI98" i="16"/>
  <c r="AN98" i="16"/>
  <c r="CJ98" i="16" s="1"/>
  <c r="AV102" i="16"/>
  <c r="CI102" i="16"/>
  <c r="G71" i="16"/>
  <c r="K71" i="16" s="1"/>
  <c r="L71" i="16" s="1"/>
  <c r="O71" i="16"/>
  <c r="W71" i="16"/>
  <c r="X71" i="16" s="1"/>
  <c r="AB71" i="16" s="1"/>
  <c r="G18" i="16"/>
  <c r="K18" i="16" s="1"/>
  <c r="L18" i="16" s="1"/>
  <c r="O18" i="16"/>
  <c r="G17" i="16"/>
  <c r="K17" i="16" s="1"/>
  <c r="L17" i="16" s="1"/>
  <c r="O17" i="16"/>
  <c r="BC46" i="16"/>
  <c r="O46" i="16"/>
  <c r="AM46" i="16"/>
  <c r="AN46" i="16" s="1"/>
  <c r="AR46" i="16" s="1"/>
  <c r="BK46" i="16"/>
  <c r="BL46" i="16" s="1"/>
  <c r="BP46" i="16" s="1"/>
  <c r="AE46" i="16"/>
  <c r="AF46" i="16" s="1"/>
  <c r="AJ46" i="16" s="1"/>
  <c r="W46" i="16"/>
  <c r="X46" i="16" s="1"/>
  <c r="AB46" i="16" s="1"/>
  <c r="CA46" i="16"/>
  <c r="CB46" i="16" s="1"/>
  <c r="CF46" i="16" s="1"/>
  <c r="AU46" i="16"/>
  <c r="AV46" i="16" s="1"/>
  <c r="AZ46" i="16" s="1"/>
  <c r="BS46" i="16"/>
  <c r="CI20" i="16"/>
  <c r="P20" i="16"/>
  <c r="G90" i="16"/>
  <c r="K90" i="16" s="1"/>
  <c r="W90" i="16"/>
  <c r="AE58" i="16"/>
  <c r="AU58" i="16"/>
  <c r="AM58" i="16"/>
  <c r="G27" i="16"/>
  <c r="K27" i="16" s="1"/>
  <c r="W27" i="16"/>
  <c r="X27" i="16" s="1"/>
  <c r="AB27" i="16" s="1"/>
  <c r="AM27" i="16"/>
  <c r="AN27" i="16" s="1"/>
  <c r="AR27" i="16" s="1"/>
  <c r="O27" i="16"/>
  <c r="AU27" i="16"/>
  <c r="AE27" i="16"/>
  <c r="AF27" i="16" s="1"/>
  <c r="AJ27" i="16" s="1"/>
  <c r="CI108" i="16"/>
  <c r="AM58" i="15"/>
  <c r="AE58" i="15"/>
  <c r="AU58" i="15"/>
  <c r="CI53" i="15"/>
  <c r="AV53" i="15"/>
  <c r="AU52" i="15"/>
  <c r="AM52" i="15"/>
  <c r="AN52" i="15" s="1"/>
  <c r="AR52" i="15" s="1"/>
  <c r="W52" i="15"/>
  <c r="AE52" i="15"/>
  <c r="AF52" i="15" s="1"/>
  <c r="AJ52" i="15" s="1"/>
  <c r="AM51" i="15"/>
  <c r="W51" i="15"/>
  <c r="AU51" i="15"/>
  <c r="AV51" i="15" s="1"/>
  <c r="AZ51" i="15" s="1"/>
  <c r="AE51" i="15"/>
  <c r="AU48" i="15"/>
  <c r="AM48" i="15"/>
  <c r="CI47" i="15"/>
  <c r="AN47" i="15"/>
  <c r="CJ47" i="15" s="1"/>
  <c r="CN47" i="15" s="1"/>
  <c r="BS42" i="15"/>
  <c r="BT42" i="15" s="1"/>
  <c r="BX42" i="15" s="1"/>
  <c r="AU42" i="15"/>
  <c r="AV42" i="15" s="1"/>
  <c r="AZ42" i="15" s="1"/>
  <c r="BK42" i="15"/>
  <c r="BL42" i="15" s="1"/>
  <c r="BP42" i="15" s="1"/>
  <c r="W42" i="15"/>
  <c r="CA42" i="15"/>
  <c r="CB42" i="15" s="1"/>
  <c r="CF42" i="15" s="1"/>
  <c r="AM42" i="15"/>
  <c r="AN42" i="15" s="1"/>
  <c r="AR42" i="15" s="1"/>
  <c r="O42" i="15"/>
  <c r="BC42" i="15"/>
  <c r="AE42" i="15"/>
  <c r="AF42" i="15" s="1"/>
  <c r="AJ42" i="15" s="1"/>
  <c r="BS41" i="15"/>
  <c r="BC41" i="15"/>
  <c r="AM41" i="15"/>
  <c r="W41" i="15"/>
  <c r="O41" i="15"/>
  <c r="CA41" i="15"/>
  <c r="BK41" i="15"/>
  <c r="AU41" i="15"/>
  <c r="AE41" i="15"/>
  <c r="P35" i="15"/>
  <c r="CI35" i="15"/>
  <c r="BS108" i="15"/>
  <c r="BT108" i="15" s="1"/>
  <c r="K108" i="15"/>
  <c r="CA108" i="15"/>
  <c r="CB108" i="15" s="1"/>
  <c r="AV102" i="15"/>
  <c r="CI102" i="15"/>
  <c r="CI101" i="15"/>
  <c r="AV101" i="15"/>
  <c r="CI98" i="15"/>
  <c r="AN98" i="15"/>
  <c r="AN97" i="15"/>
  <c r="CJ97" i="15" s="1"/>
  <c r="CI97" i="15"/>
  <c r="X90" i="15"/>
  <c r="CJ90" i="15" s="1"/>
  <c r="CI90" i="15"/>
  <c r="AM92" i="15"/>
  <c r="AE92" i="15"/>
  <c r="W74" i="15"/>
  <c r="O74" i="15"/>
  <c r="W73" i="15"/>
  <c r="X73" i="15" s="1"/>
  <c r="AB73" i="15" s="1"/>
  <c r="O73" i="15"/>
  <c r="AU75" i="15"/>
  <c r="AV75" i="15" s="1"/>
  <c r="AZ75" i="15" s="1"/>
  <c r="AE75" i="15"/>
  <c r="AM75" i="15"/>
  <c r="W75" i="15"/>
  <c r="G70" i="16"/>
  <c r="K70" i="16" s="1"/>
  <c r="O70" i="16"/>
  <c r="W70" i="16"/>
  <c r="O70" i="15"/>
  <c r="W70" i="15"/>
  <c r="X85" i="16"/>
  <c r="CJ85" i="16" s="1"/>
  <c r="CI85" i="16"/>
  <c r="X85" i="15"/>
  <c r="CI85" i="15"/>
  <c r="G83" i="15"/>
  <c r="K83" i="15" s="1"/>
  <c r="X83" i="15"/>
  <c r="CI83" i="15"/>
  <c r="G83" i="16"/>
  <c r="K83" i="16" s="1"/>
  <c r="L83" i="16" s="1"/>
  <c r="W83" i="16"/>
  <c r="CA107" i="15"/>
  <c r="BS107" i="15"/>
  <c r="BC107" i="15"/>
  <c r="BK107" i="15"/>
  <c r="AE91" i="16"/>
  <c r="AM91" i="16"/>
  <c r="K91" i="16"/>
  <c r="L91" i="16" s="1"/>
  <c r="AN91" i="16"/>
  <c r="AF91" i="16"/>
  <c r="AE91" i="15"/>
  <c r="AM91" i="15"/>
  <c r="AM99" i="15"/>
  <c r="AU99" i="15"/>
  <c r="BS28" i="15"/>
  <c r="AU28" i="15"/>
  <c r="CA28" i="15"/>
  <c r="BC28" i="15"/>
  <c r="AM28" i="15"/>
  <c r="W28" i="15"/>
  <c r="AE28" i="15"/>
  <c r="CI56" i="16"/>
  <c r="CI56" i="13"/>
  <c r="CI56" i="12"/>
  <c r="CI56" i="15"/>
  <c r="BK66" i="13"/>
  <c r="W66" i="13"/>
  <c r="X66" i="13" s="1"/>
  <c r="AB66" i="13" s="1"/>
  <c r="CA66" i="13"/>
  <c r="AU66" i="13"/>
  <c r="AE66" i="13"/>
  <c r="O66" i="13"/>
  <c r="AM66" i="13"/>
  <c r="H114" i="13"/>
  <c r="H115" i="13" s="1"/>
  <c r="CI55" i="13"/>
  <c r="CI55" i="12"/>
  <c r="CI55" i="15"/>
  <c r="CI55" i="16"/>
  <c r="J119" i="12"/>
  <c r="J115" i="15"/>
  <c r="I115" i="15"/>
  <c r="K133" i="15"/>
  <c r="CI84" i="13"/>
  <c r="CI84" i="16"/>
  <c r="CI84" i="12"/>
  <c r="CI84" i="15"/>
  <c r="AB84" i="15"/>
  <c r="G111" i="15"/>
  <c r="K111" i="15" s="1"/>
  <c r="K93" i="15"/>
  <c r="L93" i="15" s="1"/>
  <c r="F11" i="16"/>
  <c r="K126" i="14"/>
  <c r="H114" i="16"/>
  <c r="H115" i="16" s="1"/>
  <c r="K129" i="14"/>
  <c r="I115" i="12"/>
  <c r="L67" i="15"/>
  <c r="K127" i="14"/>
  <c r="K133" i="13"/>
  <c r="J114" i="14"/>
  <c r="J119" i="14" s="1"/>
  <c r="L95" i="15"/>
  <c r="K112" i="16"/>
  <c r="K39" i="16"/>
  <c r="K133" i="12"/>
  <c r="F11" i="12"/>
  <c r="K21" i="15"/>
  <c r="L94" i="15"/>
  <c r="K95" i="16"/>
  <c r="K68" i="16"/>
  <c r="K133" i="16"/>
  <c r="I115" i="16"/>
  <c r="G91" i="15"/>
  <c r="I115" i="13"/>
  <c r="K130" i="14"/>
  <c r="K68" i="13"/>
  <c r="K60" i="13"/>
  <c r="G25" i="13"/>
  <c r="G111" i="13"/>
  <c r="G30" i="13"/>
  <c r="K30" i="13" s="1"/>
  <c r="L30" i="13" s="1"/>
  <c r="G94" i="13"/>
  <c r="G67" i="13"/>
  <c r="G21" i="13"/>
  <c r="I119" i="16"/>
  <c r="G36" i="16"/>
  <c r="K36" i="16" s="1"/>
  <c r="L36" i="16" s="1"/>
  <c r="G73" i="16"/>
  <c r="K73" i="16" s="1"/>
  <c r="L73" i="16" s="1"/>
  <c r="L75" i="16"/>
  <c r="G20" i="16"/>
  <c r="K20" i="16" s="1"/>
  <c r="L20" i="16" s="1"/>
  <c r="G79" i="16"/>
  <c r="G21" i="16"/>
  <c r="K21" i="16" s="1"/>
  <c r="K94" i="16"/>
  <c r="L108" i="16"/>
  <c r="G24" i="16"/>
  <c r="K24" i="16" s="1"/>
  <c r="L24" i="16" s="1"/>
  <c r="G43" i="16"/>
  <c r="K43" i="16" s="1"/>
  <c r="G53" i="16"/>
  <c r="K53" i="16" s="1"/>
  <c r="L53" i="16" s="1"/>
  <c r="F113" i="16"/>
  <c r="G64" i="16"/>
  <c r="G86" i="16"/>
  <c r="G98" i="16"/>
  <c r="K98" i="16" s="1"/>
  <c r="L98" i="16" s="1"/>
  <c r="G102" i="16"/>
  <c r="K102" i="16" s="1"/>
  <c r="L102" i="16" s="1"/>
  <c r="K140" i="16"/>
  <c r="J119" i="16"/>
  <c r="G76" i="16"/>
  <c r="AV76" i="16" s="1"/>
  <c r="CJ76" i="16" s="1"/>
  <c r="G60" i="16"/>
  <c r="K60" i="16" s="1"/>
  <c r="CO60" i="16" s="1"/>
  <c r="G30" i="16"/>
  <c r="G25" i="16"/>
  <c r="K25" i="16" s="1"/>
  <c r="G44" i="16"/>
  <c r="K44" i="16" s="1"/>
  <c r="G54" i="16"/>
  <c r="K54" i="16" s="1"/>
  <c r="L54" i="16" s="1"/>
  <c r="G65" i="16"/>
  <c r="G87" i="16"/>
  <c r="G99" i="16"/>
  <c r="K103" i="16"/>
  <c r="L31" i="16"/>
  <c r="G111" i="16"/>
  <c r="K111" i="16" s="1"/>
  <c r="G82" i="16"/>
  <c r="K82" i="16" s="1"/>
  <c r="L82" i="16" s="1"/>
  <c r="G41" i="16"/>
  <c r="G51" i="16"/>
  <c r="K51" i="16" s="1"/>
  <c r="L51" i="16" s="1"/>
  <c r="G55" i="16"/>
  <c r="G66" i="16"/>
  <c r="G88" i="16"/>
  <c r="K88" i="16" s="1"/>
  <c r="G100" i="16"/>
  <c r="K100" i="16" s="1"/>
  <c r="L100" i="16" s="1"/>
  <c r="G104" i="16"/>
  <c r="K104" i="16" s="1"/>
  <c r="L67" i="16"/>
  <c r="K38" i="16"/>
  <c r="L38" i="16" s="1"/>
  <c r="K28" i="16"/>
  <c r="K10" i="16"/>
  <c r="K58" i="16"/>
  <c r="L58" i="16" s="1"/>
  <c r="K49" i="16"/>
  <c r="G109" i="16"/>
  <c r="K109" i="16" s="1"/>
  <c r="CO109" i="16" s="1"/>
  <c r="G92" i="16"/>
  <c r="G80" i="16"/>
  <c r="G72" i="16"/>
  <c r="K72" i="16" s="1"/>
  <c r="G23" i="16"/>
  <c r="K23" i="16" s="1"/>
  <c r="F32" i="16"/>
  <c r="G42" i="16"/>
  <c r="K42" i="16" s="1"/>
  <c r="G52" i="16"/>
  <c r="K52" i="16" s="1"/>
  <c r="G56" i="16"/>
  <c r="G85" i="16"/>
  <c r="K85" i="16" s="1"/>
  <c r="L85" i="16" s="1"/>
  <c r="G97" i="16"/>
  <c r="K97" i="16" s="1"/>
  <c r="L97" i="16" s="1"/>
  <c r="G101" i="16"/>
  <c r="G105" i="16"/>
  <c r="F61" i="16"/>
  <c r="G10" i="15"/>
  <c r="G11" i="15" s="1"/>
  <c r="F11" i="15"/>
  <c r="K92" i="15"/>
  <c r="L92" i="15" s="1"/>
  <c r="G31" i="15"/>
  <c r="K31" i="15"/>
  <c r="CO31" i="15" s="1"/>
  <c r="G20" i="15"/>
  <c r="G16" i="15"/>
  <c r="K16" i="15" s="1"/>
  <c r="L16" i="15" s="1"/>
  <c r="G46" i="15"/>
  <c r="K46" i="15" s="1"/>
  <c r="G44" i="15"/>
  <c r="G54" i="15"/>
  <c r="K54" i="15" s="1"/>
  <c r="L54" i="15" s="1"/>
  <c r="G65" i="15"/>
  <c r="K65" i="15" s="1"/>
  <c r="L65" i="15" s="1"/>
  <c r="G87" i="15"/>
  <c r="K87" i="15" s="1"/>
  <c r="CO87" i="15" s="1"/>
  <c r="G99" i="15"/>
  <c r="K99" i="15" s="1"/>
  <c r="L99" i="15" s="1"/>
  <c r="G103" i="15"/>
  <c r="G36" i="15"/>
  <c r="K36" i="15" s="1"/>
  <c r="L36" i="15" s="1"/>
  <c r="G71" i="15"/>
  <c r="K71" i="15" s="1"/>
  <c r="G75" i="15"/>
  <c r="K75" i="15" s="1"/>
  <c r="G79" i="15"/>
  <c r="G109" i="15"/>
  <c r="G59" i="15"/>
  <c r="G29" i="15"/>
  <c r="G19" i="15"/>
  <c r="K19" i="15" s="1"/>
  <c r="L19" i="15" s="1"/>
  <c r="G15" i="15"/>
  <c r="L83" i="15"/>
  <c r="G60" i="15"/>
  <c r="G39" i="15"/>
  <c r="K39" i="15" s="1"/>
  <c r="CO39" i="15" s="1"/>
  <c r="G24" i="15"/>
  <c r="K24" i="15" s="1"/>
  <c r="G41" i="15"/>
  <c r="K41" i="15" s="1"/>
  <c r="L41" i="15" s="1"/>
  <c r="G51" i="15"/>
  <c r="K51" i="15" s="1"/>
  <c r="G55" i="15"/>
  <c r="G66" i="15"/>
  <c r="G88" i="15"/>
  <c r="K88" i="15" s="1"/>
  <c r="G100" i="15"/>
  <c r="G104" i="15"/>
  <c r="K104" i="15" s="1"/>
  <c r="CO104" i="15" s="1"/>
  <c r="G48" i="15"/>
  <c r="K48" i="15" s="1"/>
  <c r="L48" i="15" s="1"/>
  <c r="G72" i="15"/>
  <c r="K72" i="15" s="1"/>
  <c r="L72" i="15" s="1"/>
  <c r="G76" i="15"/>
  <c r="AV76" i="15" s="1"/>
  <c r="CJ76" i="15" s="1"/>
  <c r="G80" i="15"/>
  <c r="K80" i="15" s="1"/>
  <c r="G47" i="15"/>
  <c r="K47" i="15" s="1"/>
  <c r="G28" i="15"/>
  <c r="G18" i="15"/>
  <c r="K18" i="15" s="1"/>
  <c r="F32" i="15"/>
  <c r="G14" i="15"/>
  <c r="K14" i="15" s="1"/>
  <c r="G58" i="15"/>
  <c r="K58" i="15" s="1"/>
  <c r="L58" i="15" s="1"/>
  <c r="G37" i="15"/>
  <c r="K37" i="15" s="1"/>
  <c r="G23" i="15"/>
  <c r="K23" i="15" s="1"/>
  <c r="L23" i="15" s="1"/>
  <c r="G42" i="15"/>
  <c r="K42" i="15" s="1"/>
  <c r="L42" i="15" s="1"/>
  <c r="G52" i="15"/>
  <c r="K52" i="15" s="1"/>
  <c r="G56" i="15"/>
  <c r="AV56" i="15" s="1"/>
  <c r="CJ56" i="15" s="1"/>
  <c r="G85" i="15"/>
  <c r="K85" i="15" s="1"/>
  <c r="G97" i="15"/>
  <c r="K97" i="15" s="1"/>
  <c r="G101" i="15"/>
  <c r="K101" i="15" s="1"/>
  <c r="L101" i="15" s="1"/>
  <c r="G105" i="15"/>
  <c r="G57" i="15"/>
  <c r="G73" i="15"/>
  <c r="K73" i="15" s="1"/>
  <c r="G77" i="15"/>
  <c r="K77" i="15" s="1"/>
  <c r="L77" i="15" s="1"/>
  <c r="G107" i="15"/>
  <c r="G38" i="15"/>
  <c r="K38" i="15" s="1"/>
  <c r="L38" i="15" s="1"/>
  <c r="K27" i="15"/>
  <c r="G27" i="15"/>
  <c r="G17" i="15"/>
  <c r="K17" i="15" s="1"/>
  <c r="L17" i="15" s="1"/>
  <c r="K90" i="15"/>
  <c r="L90" i="15" s="1"/>
  <c r="G49" i="15"/>
  <c r="K49" i="15" s="1"/>
  <c r="G30" i="15"/>
  <c r="K30" i="15" s="1"/>
  <c r="L30" i="15" s="1"/>
  <c r="G43" i="15"/>
  <c r="K43" i="15" s="1"/>
  <c r="CO43" i="15" s="1"/>
  <c r="G53" i="15"/>
  <c r="K53" i="15" s="1"/>
  <c r="L53" i="15" s="1"/>
  <c r="F113" i="15"/>
  <c r="G64" i="15"/>
  <c r="K64" i="15" s="1"/>
  <c r="G86" i="15"/>
  <c r="X86" i="15" s="1"/>
  <c r="CJ86" i="15" s="1"/>
  <c r="G98" i="15"/>
  <c r="K98" i="15" s="1"/>
  <c r="L98" i="15" s="1"/>
  <c r="G102" i="15"/>
  <c r="K102" i="15" s="1"/>
  <c r="F61" i="15"/>
  <c r="G35" i="15"/>
  <c r="G70" i="15"/>
  <c r="K70" i="15" s="1"/>
  <c r="L70" i="15" s="1"/>
  <c r="G74" i="15"/>
  <c r="K74" i="15" s="1"/>
  <c r="G78" i="15"/>
  <c r="G91" i="13"/>
  <c r="G10" i="13"/>
  <c r="G11" i="13" s="1"/>
  <c r="G47" i="13"/>
  <c r="G53" i="13"/>
  <c r="G86" i="13"/>
  <c r="X86" i="13" s="1"/>
  <c r="G102" i="13"/>
  <c r="F61" i="13"/>
  <c r="G35" i="13"/>
  <c r="G74" i="13"/>
  <c r="G78" i="13"/>
  <c r="G108" i="13"/>
  <c r="G46" i="13"/>
  <c r="G28" i="13"/>
  <c r="G18" i="13"/>
  <c r="F32" i="13"/>
  <c r="G14" i="13"/>
  <c r="G90" i="13"/>
  <c r="J119" i="13"/>
  <c r="K140" i="13"/>
  <c r="G38" i="13"/>
  <c r="G44" i="13"/>
  <c r="G54" i="13"/>
  <c r="G65" i="13"/>
  <c r="G87" i="13"/>
  <c r="G99" i="13"/>
  <c r="K99" i="13" s="1"/>
  <c r="L99" i="13" s="1"/>
  <c r="G103" i="13"/>
  <c r="G36" i="13"/>
  <c r="G71" i="13"/>
  <c r="G75" i="13"/>
  <c r="K75" i="13" s="1"/>
  <c r="G79" i="13"/>
  <c r="G109" i="13"/>
  <c r="G39" i="13"/>
  <c r="G27" i="13"/>
  <c r="G17" i="13"/>
  <c r="K17" i="13" s="1"/>
  <c r="L17" i="13" s="1"/>
  <c r="G112" i="13"/>
  <c r="G84" i="13"/>
  <c r="X84" i="13" s="1"/>
  <c r="K10" i="13"/>
  <c r="J115" i="13"/>
  <c r="G23" i="13"/>
  <c r="G43" i="13"/>
  <c r="G64" i="13"/>
  <c r="F113" i="13"/>
  <c r="G98" i="13"/>
  <c r="G70" i="13"/>
  <c r="G31" i="13"/>
  <c r="G41" i="13"/>
  <c r="G51" i="13"/>
  <c r="G55" i="13"/>
  <c r="AV55" i="13" s="1"/>
  <c r="AZ55" i="13" s="1"/>
  <c r="G66" i="13"/>
  <c r="G88" i="13"/>
  <c r="G100" i="13"/>
  <c r="G104" i="13"/>
  <c r="G48" i="13"/>
  <c r="G72" i="13"/>
  <c r="G76" i="13"/>
  <c r="AV76" i="13" s="1"/>
  <c r="G80" i="13"/>
  <c r="G58" i="13"/>
  <c r="G37" i="13"/>
  <c r="G20" i="13"/>
  <c r="G16" i="13"/>
  <c r="G95" i="13"/>
  <c r="G82" i="13"/>
  <c r="G59" i="13"/>
  <c r="G24" i="13"/>
  <c r="G42" i="13"/>
  <c r="G52" i="13"/>
  <c r="G56" i="13"/>
  <c r="AV56" i="13" s="1"/>
  <c r="CJ56" i="13" s="1"/>
  <c r="G85" i="13"/>
  <c r="G97" i="13"/>
  <c r="G101" i="13"/>
  <c r="G105" i="13"/>
  <c r="G57" i="13"/>
  <c r="CB57" i="13" s="1"/>
  <c r="CJ57" i="13" s="1"/>
  <c r="G73" i="13"/>
  <c r="G77" i="13"/>
  <c r="G107" i="13"/>
  <c r="G49" i="13"/>
  <c r="G29" i="13"/>
  <c r="G19" i="13"/>
  <c r="G15" i="13"/>
  <c r="G93" i="13"/>
  <c r="H119" i="13"/>
  <c r="K90" i="12"/>
  <c r="L90" i="12" s="1"/>
  <c r="K31" i="12"/>
  <c r="CO31" i="12" s="1"/>
  <c r="K21" i="12"/>
  <c r="L31" i="12"/>
  <c r="G57" i="12"/>
  <c r="L24" i="12"/>
  <c r="L59" i="12"/>
  <c r="G46" i="12"/>
  <c r="G16" i="12"/>
  <c r="K16" i="12" s="1"/>
  <c r="L16" i="12" s="1"/>
  <c r="G23" i="12"/>
  <c r="G52" i="12"/>
  <c r="K52" i="12" s="1"/>
  <c r="L52" i="12" s="1"/>
  <c r="G85" i="12"/>
  <c r="G101" i="12"/>
  <c r="K101" i="12" s="1"/>
  <c r="L101" i="12" s="1"/>
  <c r="G84" i="12"/>
  <c r="G68" i="12"/>
  <c r="G38" i="12"/>
  <c r="G19" i="12"/>
  <c r="G15" i="12"/>
  <c r="K15" i="12" s="1"/>
  <c r="G92" i="12"/>
  <c r="K92" i="12" s="1"/>
  <c r="G72" i="12"/>
  <c r="G43" i="12"/>
  <c r="G53" i="12"/>
  <c r="K53" i="12" s="1"/>
  <c r="L53" i="12" s="1"/>
  <c r="F113" i="12"/>
  <c r="G64" i="12"/>
  <c r="K64" i="12" s="1"/>
  <c r="G86" i="12"/>
  <c r="G98" i="12"/>
  <c r="K98" i="12" s="1"/>
  <c r="L98" i="12" s="1"/>
  <c r="G102" i="12"/>
  <c r="K102" i="12" s="1"/>
  <c r="L112" i="12"/>
  <c r="L79" i="12"/>
  <c r="H119" i="12"/>
  <c r="L75" i="12"/>
  <c r="L67" i="12"/>
  <c r="L39" i="12"/>
  <c r="K10" i="12"/>
  <c r="K11" i="12" s="1"/>
  <c r="L47" i="12"/>
  <c r="G91" i="12"/>
  <c r="G70" i="12"/>
  <c r="K70" i="12" s="1"/>
  <c r="L70" i="12" s="1"/>
  <c r="G20" i="12"/>
  <c r="K20" i="12" s="1"/>
  <c r="L20" i="12" s="1"/>
  <c r="G109" i="12"/>
  <c r="K109" i="12" s="1"/>
  <c r="G76" i="12"/>
  <c r="AV76" i="12" s="1"/>
  <c r="G42" i="12"/>
  <c r="K42" i="12" s="1"/>
  <c r="G56" i="12"/>
  <c r="G97" i="12"/>
  <c r="K97" i="12" s="1"/>
  <c r="L97" i="12" s="1"/>
  <c r="G105" i="12"/>
  <c r="K105" i="12" s="1"/>
  <c r="CO105" i="12" s="1"/>
  <c r="L71" i="12"/>
  <c r="G107" i="12"/>
  <c r="G78" i="12"/>
  <c r="K78" i="12" s="1"/>
  <c r="L78" i="12" s="1"/>
  <c r="G58" i="12"/>
  <c r="G36" i="12"/>
  <c r="F61" i="12"/>
  <c r="G18" i="12"/>
  <c r="K18" i="12" s="1"/>
  <c r="L18" i="12" s="1"/>
  <c r="F32" i="12"/>
  <c r="G14" i="12"/>
  <c r="G82" i="12"/>
  <c r="G60" i="12"/>
  <c r="K60" i="12" s="1"/>
  <c r="G25" i="12"/>
  <c r="K25" i="12" s="1"/>
  <c r="CO25" i="12" s="1"/>
  <c r="G44" i="12"/>
  <c r="K44" i="12" s="1"/>
  <c r="CO44" i="12" s="1"/>
  <c r="G54" i="12"/>
  <c r="K54" i="12" s="1"/>
  <c r="L54" i="12" s="1"/>
  <c r="G65" i="12"/>
  <c r="G87" i="12"/>
  <c r="K87" i="12" s="1"/>
  <c r="G99" i="12"/>
  <c r="K99" i="12" s="1"/>
  <c r="G103" i="12"/>
  <c r="L93" i="12"/>
  <c r="L95" i="12"/>
  <c r="G94" i="12"/>
  <c r="G74" i="12"/>
  <c r="K74" i="12" s="1"/>
  <c r="G49" i="12"/>
  <c r="K49" i="12" s="1"/>
  <c r="CO49" i="12" s="1"/>
  <c r="G28" i="12"/>
  <c r="G17" i="12"/>
  <c r="G111" i="12"/>
  <c r="K111" i="12" s="1"/>
  <c r="G80" i="12"/>
  <c r="K80" i="12" s="1"/>
  <c r="CO80" i="12" s="1"/>
  <c r="G30" i="12"/>
  <c r="G41" i="12"/>
  <c r="G51" i="12"/>
  <c r="K51" i="12" s="1"/>
  <c r="L51" i="12" s="1"/>
  <c r="G55" i="12"/>
  <c r="AV55" i="12" s="1"/>
  <c r="K66" i="12"/>
  <c r="G66" i="12"/>
  <c r="G88" i="12"/>
  <c r="K88" i="12" s="1"/>
  <c r="CO88" i="12" s="1"/>
  <c r="G100" i="12"/>
  <c r="K100" i="12" s="1"/>
  <c r="L100" i="12" s="1"/>
  <c r="G104" i="12"/>
  <c r="K104" i="12" s="1"/>
  <c r="CO104" i="12" s="1"/>
  <c r="H91" i="5"/>
  <c r="H91" i="11"/>
  <c r="M30" i="9"/>
  <c r="K139" i="11"/>
  <c r="D119" i="11"/>
  <c r="J113" i="11"/>
  <c r="I113" i="11"/>
  <c r="L110" i="11"/>
  <c r="G106" i="11"/>
  <c r="L106" i="11" s="1"/>
  <c r="L96" i="11"/>
  <c r="L89" i="11"/>
  <c r="L81" i="11"/>
  <c r="L69" i="11"/>
  <c r="H66" i="11"/>
  <c r="L63" i="11"/>
  <c r="L62" i="11"/>
  <c r="J61" i="11"/>
  <c r="H57" i="11"/>
  <c r="I61" i="11"/>
  <c r="L50" i="11"/>
  <c r="H48" i="11"/>
  <c r="H47" i="11"/>
  <c r="AO47" i="11" s="1"/>
  <c r="L45" i="11"/>
  <c r="L40" i="11"/>
  <c r="H36" i="11"/>
  <c r="Q36" i="11" s="1"/>
  <c r="L34" i="11"/>
  <c r="L33" i="11"/>
  <c r="J32" i="11"/>
  <c r="I32" i="11"/>
  <c r="L26" i="11"/>
  <c r="L22" i="11"/>
  <c r="H20" i="11"/>
  <c r="L13" i="11"/>
  <c r="L12" i="11"/>
  <c r="J11" i="11"/>
  <c r="I11" i="11"/>
  <c r="H11" i="11"/>
  <c r="C2" i="11"/>
  <c r="H84" i="14"/>
  <c r="H84" i="5"/>
  <c r="K139" i="10"/>
  <c r="D119" i="10"/>
  <c r="J113" i="10"/>
  <c r="L110" i="10"/>
  <c r="G106" i="10"/>
  <c r="L106" i="10" s="1"/>
  <c r="L96" i="10"/>
  <c r="L89" i="10"/>
  <c r="L81" i="10"/>
  <c r="L69" i="10"/>
  <c r="H66" i="10"/>
  <c r="L63" i="10"/>
  <c r="L62" i="10"/>
  <c r="J61" i="10"/>
  <c r="I61" i="10"/>
  <c r="H56" i="14"/>
  <c r="L50" i="10"/>
  <c r="H48" i="10"/>
  <c r="H47" i="10"/>
  <c r="AO47" i="10" s="1"/>
  <c r="L45" i="10"/>
  <c r="L40" i="10"/>
  <c r="H36" i="10"/>
  <c r="Q36" i="10" s="1"/>
  <c r="L34" i="10"/>
  <c r="L33" i="10"/>
  <c r="J32" i="10"/>
  <c r="I32" i="10"/>
  <c r="L26" i="10"/>
  <c r="H24" i="10"/>
  <c r="L22" i="10"/>
  <c r="H20" i="10"/>
  <c r="Q20" i="10" s="1"/>
  <c r="L13" i="10"/>
  <c r="L12" i="10"/>
  <c r="J11" i="10"/>
  <c r="I11" i="10"/>
  <c r="H11" i="10"/>
  <c r="C2" i="10"/>
  <c r="I91" i="5"/>
  <c r="K50" i="9"/>
  <c r="M50" i="9"/>
  <c r="H66" i="5"/>
  <c r="H57" i="5"/>
  <c r="I56" i="5"/>
  <c r="H56" i="5"/>
  <c r="H48" i="5"/>
  <c r="H47" i="5"/>
  <c r="H20" i="5"/>
  <c r="H24" i="5"/>
  <c r="H36" i="5"/>
  <c r="K8" i="9"/>
  <c r="L8" i="9"/>
  <c r="M8" i="9"/>
  <c r="J8" i="9"/>
  <c r="CN97" i="15" l="1"/>
  <c r="H119" i="15"/>
  <c r="CN20" i="12"/>
  <c r="CO20" i="12" s="1"/>
  <c r="CN86" i="15"/>
  <c r="AR97" i="15"/>
  <c r="CN17" i="12"/>
  <c r="CF10" i="12"/>
  <c r="CF11" i="12" s="1"/>
  <c r="T18" i="12"/>
  <c r="CN65" i="12"/>
  <c r="BH10" i="13"/>
  <c r="BH11" i="13" s="1"/>
  <c r="T65" i="13"/>
  <c r="AZ102" i="12"/>
  <c r="CN16" i="12"/>
  <c r="CO16" i="12" s="1"/>
  <c r="CN83" i="12"/>
  <c r="CO83" i="12" s="1"/>
  <c r="CN18" i="12"/>
  <c r="AZ100" i="15"/>
  <c r="Q114" i="15"/>
  <c r="Q115" i="15" s="1"/>
  <c r="L27" i="12"/>
  <c r="CN76" i="15"/>
  <c r="K84" i="15"/>
  <c r="L84" i="15" s="1"/>
  <c r="W113" i="13"/>
  <c r="CN15" i="15"/>
  <c r="CN19" i="13"/>
  <c r="CF57" i="13"/>
  <c r="AR97" i="13"/>
  <c r="CN100" i="12"/>
  <c r="BX10" i="13"/>
  <c r="BX11" i="13" s="1"/>
  <c r="AZ76" i="15"/>
  <c r="CN100" i="15"/>
  <c r="T17" i="15"/>
  <c r="T38" i="15"/>
  <c r="T38" i="13"/>
  <c r="CF10" i="13"/>
  <c r="CF11" i="13" s="1"/>
  <c r="Q114" i="16"/>
  <c r="Q115" i="16" s="1"/>
  <c r="CJ98" i="15"/>
  <c r="AR98" i="15"/>
  <c r="BS10" i="10"/>
  <c r="AU10" i="10"/>
  <c r="BC10" i="10"/>
  <c r="AE10" i="10"/>
  <c r="CA10" i="10"/>
  <c r="W10" i="10"/>
  <c r="BK10" i="10"/>
  <c r="O10" i="10"/>
  <c r="AM10" i="10"/>
  <c r="H24" i="14"/>
  <c r="BM24" i="10"/>
  <c r="BM32" i="10" s="1"/>
  <c r="AW24" i="10"/>
  <c r="AW32" i="10" s="1"/>
  <c r="AG24" i="10"/>
  <c r="AG32" i="10" s="1"/>
  <c r="AO24" i="10"/>
  <c r="AO32" i="10" s="1"/>
  <c r="Y24" i="10"/>
  <c r="Y32" i="10" s="1"/>
  <c r="CC24" i="10"/>
  <c r="CC32" i="10" s="1"/>
  <c r="Q24" i="10"/>
  <c r="Q32" i="10" s="1"/>
  <c r="CJ76" i="13"/>
  <c r="CN76" i="13" s="1"/>
  <c r="AZ76" i="13"/>
  <c r="J115" i="14"/>
  <c r="L80" i="15"/>
  <c r="CO80" i="15"/>
  <c r="CJ83" i="15"/>
  <c r="CN83" i="15" s="1"/>
  <c r="CO83" i="15" s="1"/>
  <c r="AB83" i="15"/>
  <c r="CJ101" i="15"/>
  <c r="CN101" i="15" s="1"/>
  <c r="CO101" i="15" s="1"/>
  <c r="AZ101" i="15"/>
  <c r="CJ53" i="15"/>
  <c r="CN53" i="15" s="1"/>
  <c r="CO53" i="15" s="1"/>
  <c r="AZ53" i="15"/>
  <c r="AN11" i="15"/>
  <c r="AR10" i="15"/>
  <c r="AR11" i="15" s="1"/>
  <c r="AF11" i="13"/>
  <c r="AJ10" i="13"/>
  <c r="AJ11" i="13" s="1"/>
  <c r="CI93" i="15"/>
  <c r="X93" i="15"/>
  <c r="AB93" i="15"/>
  <c r="X78" i="15"/>
  <c r="CI78" i="15"/>
  <c r="AB78" i="15"/>
  <c r="AN28" i="13"/>
  <c r="AF28" i="13"/>
  <c r="AJ28" i="13" s="1"/>
  <c r="X46" i="13"/>
  <c r="AB46" i="13" s="1"/>
  <c r="AF46" i="13"/>
  <c r="AJ46" i="13" s="1"/>
  <c r="CB108" i="13"/>
  <c r="CF108" i="13" s="1"/>
  <c r="AV78" i="13"/>
  <c r="AZ78" i="13" s="1"/>
  <c r="P70" i="13"/>
  <c r="CI70" i="13"/>
  <c r="CJ53" i="13"/>
  <c r="CN53" i="13" s="1"/>
  <c r="CO53" i="13" s="1"/>
  <c r="AZ53" i="13"/>
  <c r="BK32" i="13"/>
  <c r="BL24" i="13"/>
  <c r="BL32" i="13" s="1"/>
  <c r="BP24" i="13"/>
  <c r="BP32" i="13" s="1"/>
  <c r="CB108" i="12"/>
  <c r="CF108" i="12"/>
  <c r="X77" i="12"/>
  <c r="AB77" i="12" s="1"/>
  <c r="CI77" i="12"/>
  <c r="X37" i="12"/>
  <c r="AB37" i="12" s="1"/>
  <c r="AB85" i="12"/>
  <c r="CJ85" i="12"/>
  <c r="CN85" i="12" s="1"/>
  <c r="AN52" i="12"/>
  <c r="AR52" i="12" s="1"/>
  <c r="BT42" i="12"/>
  <c r="BX42" i="12" s="1"/>
  <c r="AF42" i="12"/>
  <c r="AJ42" i="12" s="1"/>
  <c r="BT28" i="12"/>
  <c r="BS32" i="12"/>
  <c r="BX28" i="12"/>
  <c r="AV28" i="12"/>
  <c r="AZ28" i="12" s="1"/>
  <c r="CI11" i="15"/>
  <c r="CF30" i="13"/>
  <c r="CJ30" i="13"/>
  <c r="CN30" i="13" s="1"/>
  <c r="CO30" i="13" s="1"/>
  <c r="X93" i="13"/>
  <c r="CI93" i="13"/>
  <c r="X29" i="13"/>
  <c r="AB29" i="13" s="1"/>
  <c r="BD29" i="13"/>
  <c r="BH29" i="13" s="1"/>
  <c r="AV77" i="13"/>
  <c r="AZ77" i="13" s="1"/>
  <c r="AV11" i="12"/>
  <c r="AZ10" i="12"/>
  <c r="AZ11" i="12" s="1"/>
  <c r="AJ10" i="15"/>
  <c r="AJ11" i="15" s="1"/>
  <c r="AF11" i="15"/>
  <c r="BL66" i="15"/>
  <c r="BP66" i="15" s="1"/>
  <c r="AF27" i="15"/>
  <c r="AJ27" i="15" s="1"/>
  <c r="CI92" i="13"/>
  <c r="AF92" i="13"/>
  <c r="CJ92" i="13" s="1"/>
  <c r="CJ82" i="13"/>
  <c r="CN82" i="13" s="1"/>
  <c r="AB82" i="13"/>
  <c r="CI51" i="13"/>
  <c r="AF51" i="13"/>
  <c r="AJ51" i="13" s="1"/>
  <c r="BL41" i="13"/>
  <c r="BK61" i="13"/>
  <c r="BC61" i="13"/>
  <c r="BD41" i="13"/>
  <c r="CI27" i="12"/>
  <c r="X27" i="12"/>
  <c r="AB27" i="12"/>
  <c r="P24" i="12"/>
  <c r="T24" i="12"/>
  <c r="CI24" i="12"/>
  <c r="AN24" i="12"/>
  <c r="AR24" i="12" s="1"/>
  <c r="CI99" i="12"/>
  <c r="AN99" i="12"/>
  <c r="CJ99" i="12" s="1"/>
  <c r="P36" i="15"/>
  <c r="CJ36" i="15" s="1"/>
  <c r="CI36" i="15"/>
  <c r="AN23" i="15"/>
  <c r="AR23" i="15" s="1"/>
  <c r="CJ14" i="15"/>
  <c r="CN14" i="15" s="1"/>
  <c r="CO14" i="15" s="1"/>
  <c r="T14" i="15"/>
  <c r="AV29" i="12"/>
  <c r="AZ29" i="12" s="1"/>
  <c r="X29" i="12"/>
  <c r="CI29" i="12"/>
  <c r="AB29" i="12"/>
  <c r="AV48" i="12"/>
  <c r="AZ48" i="12" s="1"/>
  <c r="CK47" i="10"/>
  <c r="H66" i="14"/>
  <c r="BM66" i="10"/>
  <c r="BM113" i="10" s="1"/>
  <c r="AW66" i="10"/>
  <c r="AW113" i="10" s="1"/>
  <c r="AG66" i="10"/>
  <c r="AG113" i="10" s="1"/>
  <c r="Q66" i="10"/>
  <c r="AO66" i="10"/>
  <c r="AO113" i="10" s="1"/>
  <c r="Y66" i="10"/>
  <c r="Y113" i="10" s="1"/>
  <c r="CC66" i="10"/>
  <c r="CC113" i="10" s="1"/>
  <c r="F65" i="11"/>
  <c r="O65" i="11" s="1"/>
  <c r="BC10" i="11"/>
  <c r="AE10" i="11"/>
  <c r="BK10" i="11"/>
  <c r="W10" i="11"/>
  <c r="O10" i="11"/>
  <c r="AU10" i="11"/>
  <c r="CA10" i="11"/>
  <c r="AM10" i="11"/>
  <c r="BS10" i="11"/>
  <c r="CK47" i="11"/>
  <c r="H57" i="14"/>
  <c r="CC57" i="11"/>
  <c r="BM66" i="11"/>
  <c r="BM113" i="11" s="1"/>
  <c r="AG66" i="11"/>
  <c r="AG113" i="11" s="1"/>
  <c r="Y66" i="11"/>
  <c r="Y113" i="11" s="1"/>
  <c r="Y114" i="11" s="1"/>
  <c r="Y115" i="11" s="1"/>
  <c r="CC66" i="11"/>
  <c r="CC113" i="11" s="1"/>
  <c r="AW66" i="11"/>
  <c r="AW113" i="11" s="1"/>
  <c r="Q66" i="11"/>
  <c r="AO66" i="11"/>
  <c r="AO91" i="11"/>
  <c r="AG91" i="11"/>
  <c r="L87" i="12"/>
  <c r="CO87" i="12"/>
  <c r="CJ76" i="12"/>
  <c r="AZ76" i="12"/>
  <c r="K91" i="12"/>
  <c r="L91" i="12" s="1"/>
  <c r="AF91" i="12"/>
  <c r="AN91" i="12"/>
  <c r="CJ91" i="12" s="1"/>
  <c r="K86" i="12"/>
  <c r="L86" i="12" s="1"/>
  <c r="X86" i="12"/>
  <c r="K57" i="12"/>
  <c r="CB57" i="12"/>
  <c r="CK114" i="13"/>
  <c r="CK115" i="13" s="1"/>
  <c r="CJ19" i="15"/>
  <c r="T19" i="15"/>
  <c r="CJ18" i="13"/>
  <c r="CN18" i="13" s="1"/>
  <c r="T18" i="13"/>
  <c r="CJ98" i="13"/>
  <c r="CN98" i="13" s="1"/>
  <c r="AR98" i="13"/>
  <c r="BK113" i="12"/>
  <c r="BL66" i="12"/>
  <c r="BP66" i="12"/>
  <c r="CB66" i="12"/>
  <c r="CB113" i="12" s="1"/>
  <c r="CA113" i="12"/>
  <c r="CF66" i="12"/>
  <c r="AV51" i="12"/>
  <c r="AZ51" i="12" s="1"/>
  <c r="BD41" i="12"/>
  <c r="BC61" i="12"/>
  <c r="X41" i="12"/>
  <c r="AB41" i="12" s="1"/>
  <c r="CO18" i="12"/>
  <c r="BL107" i="12"/>
  <c r="BP107" i="12"/>
  <c r="CJ20" i="13"/>
  <c r="CN20" i="13" s="1"/>
  <c r="T20" i="13"/>
  <c r="AV58" i="13"/>
  <c r="AZ58" i="13" s="1"/>
  <c r="T72" i="13"/>
  <c r="CJ72" i="13"/>
  <c r="CN72" i="13" s="1"/>
  <c r="AZ100" i="13"/>
  <c r="CJ100" i="13"/>
  <c r="CN100" i="13" s="1"/>
  <c r="AV51" i="13"/>
  <c r="AZ51" i="13" s="1"/>
  <c r="X41" i="13"/>
  <c r="AV41" i="13"/>
  <c r="AZ41" i="13" s="1"/>
  <c r="AU61" i="13"/>
  <c r="P27" i="12"/>
  <c r="T27" i="12" s="1"/>
  <c r="AF24" i="12"/>
  <c r="AJ24" i="12" s="1"/>
  <c r="P71" i="12"/>
  <c r="CI71" i="12"/>
  <c r="AN103" i="12"/>
  <c r="CI103" i="12"/>
  <c r="CJ54" i="12"/>
  <c r="CN54" i="12" s="1"/>
  <c r="CO54" i="12" s="1"/>
  <c r="AZ54" i="12"/>
  <c r="AN11" i="12"/>
  <c r="AR10" i="12"/>
  <c r="AR11" i="12" s="1"/>
  <c r="CO65" i="15"/>
  <c r="P23" i="15"/>
  <c r="T23" i="15"/>
  <c r="CI23" i="15"/>
  <c r="AZ23" i="15"/>
  <c r="AV23" i="15"/>
  <c r="O32" i="15"/>
  <c r="CJ54" i="13"/>
  <c r="AZ54" i="13"/>
  <c r="X23" i="13"/>
  <c r="AB23" i="13" s="1"/>
  <c r="W32" i="13"/>
  <c r="W114" i="13" s="1"/>
  <c r="W115" i="13" s="1"/>
  <c r="BD29" i="12"/>
  <c r="AN29" i="12"/>
  <c r="AR29" i="12" s="1"/>
  <c r="AN58" i="12"/>
  <c r="AR58" i="12" s="1"/>
  <c r="X78" i="12"/>
  <c r="CI78" i="12"/>
  <c r="L60" i="12"/>
  <c r="CO60" i="12"/>
  <c r="L109" i="12"/>
  <c r="CO109" i="12"/>
  <c r="L88" i="15"/>
  <c r="CO88" i="15"/>
  <c r="L60" i="13"/>
  <c r="CO60" i="13"/>
  <c r="CJ64" i="15"/>
  <c r="T64" i="15"/>
  <c r="BK32" i="15"/>
  <c r="BL24" i="15"/>
  <c r="BL32" i="15" s="1"/>
  <c r="CN19" i="15"/>
  <c r="CO19" i="15" s="1"/>
  <c r="AJ91" i="13"/>
  <c r="CI91" i="13"/>
  <c r="T35" i="13"/>
  <c r="CJ35" i="13"/>
  <c r="AV77" i="15"/>
  <c r="AZ77" i="15" s="1"/>
  <c r="CI46" i="15"/>
  <c r="P46" i="15"/>
  <c r="CJ101" i="13"/>
  <c r="AZ101" i="13"/>
  <c r="AB85" i="13"/>
  <c r="CJ85" i="13"/>
  <c r="CN85" i="13" s="1"/>
  <c r="X52" i="13"/>
  <c r="AB52" i="13" s="1"/>
  <c r="CI52" i="13"/>
  <c r="P42" i="13"/>
  <c r="T42" i="13"/>
  <c r="P73" i="12"/>
  <c r="CJ73" i="12" s="1"/>
  <c r="T73" i="12"/>
  <c r="CI73" i="12"/>
  <c r="AF75" i="12"/>
  <c r="AJ75" i="12" s="1"/>
  <c r="P66" i="12"/>
  <c r="CI66" i="12"/>
  <c r="O113" i="12"/>
  <c r="X66" i="12"/>
  <c r="AB66" i="12" s="1"/>
  <c r="CI51" i="12"/>
  <c r="X51" i="12"/>
  <c r="AB51" i="12" s="1"/>
  <c r="AF41" i="12"/>
  <c r="AJ41" i="12" s="1"/>
  <c r="AE61" i="12"/>
  <c r="AV41" i="12"/>
  <c r="AZ41" i="12" s="1"/>
  <c r="T16" i="13"/>
  <c r="CJ16" i="13"/>
  <c r="CN16" i="13" s="1"/>
  <c r="P37" i="13"/>
  <c r="CI37" i="13"/>
  <c r="AR58" i="13"/>
  <c r="AN58" i="13"/>
  <c r="CJ19" i="12"/>
  <c r="T19" i="12"/>
  <c r="AN27" i="13"/>
  <c r="AR27" i="13" s="1"/>
  <c r="AN75" i="13"/>
  <c r="AR75" i="13" s="1"/>
  <c r="X71" i="13"/>
  <c r="X113" i="13" s="1"/>
  <c r="AV103" i="13"/>
  <c r="AZ103" i="13" s="1"/>
  <c r="P23" i="13"/>
  <c r="CI23" i="13"/>
  <c r="O32" i="13"/>
  <c r="AN23" i="13"/>
  <c r="AM32" i="13"/>
  <c r="CJ64" i="12"/>
  <c r="T64" i="12"/>
  <c r="AE32" i="12"/>
  <c r="AF23" i="12"/>
  <c r="CI23" i="12"/>
  <c r="P23" i="12"/>
  <c r="T23" i="12" s="1"/>
  <c r="O32" i="12"/>
  <c r="H32" i="11"/>
  <c r="Q20" i="11"/>
  <c r="L111" i="12"/>
  <c r="CO111" i="12"/>
  <c r="CJ86" i="13"/>
  <c r="CN86" i="13" s="1"/>
  <c r="AB86" i="13"/>
  <c r="AF91" i="13"/>
  <c r="AN91" i="13"/>
  <c r="AR91" i="13" s="1"/>
  <c r="K57" i="15"/>
  <c r="L57" i="15" s="1"/>
  <c r="CB57" i="15"/>
  <c r="L68" i="13"/>
  <c r="CO68" i="13"/>
  <c r="CJ85" i="15"/>
  <c r="CN85" i="15" s="1"/>
  <c r="CO85" i="15" s="1"/>
  <c r="AB85" i="15"/>
  <c r="CJ102" i="15"/>
  <c r="AZ102" i="15"/>
  <c r="O61" i="15"/>
  <c r="BH10" i="15"/>
  <c r="BH11" i="15" s="1"/>
  <c r="X11" i="13"/>
  <c r="AB10" i="13"/>
  <c r="AB11" i="13" s="1"/>
  <c r="AN93" i="15"/>
  <c r="AR93" i="15" s="1"/>
  <c r="AN78" i="15"/>
  <c r="AR78" i="15" s="1"/>
  <c r="AB86" i="15"/>
  <c r="CI24" i="15"/>
  <c r="P24" i="15"/>
  <c r="T24" i="15" s="1"/>
  <c r="CI28" i="13"/>
  <c r="X28" i="13"/>
  <c r="AB28" i="13" s="1"/>
  <c r="CB28" i="13"/>
  <c r="CF28" i="13" s="1"/>
  <c r="AV46" i="13"/>
  <c r="AZ46" i="13" s="1"/>
  <c r="P46" i="13"/>
  <c r="CI46" i="13"/>
  <c r="BT108" i="13"/>
  <c r="CI108" i="13"/>
  <c r="AZ101" i="12"/>
  <c r="CJ101" i="12"/>
  <c r="CN101" i="12" s="1"/>
  <c r="CO101" i="12" s="1"/>
  <c r="AV52" i="12"/>
  <c r="AZ52" i="12" s="1"/>
  <c r="P42" i="12"/>
  <c r="CI42" i="12"/>
  <c r="AN28" i="12"/>
  <c r="AR28" i="12" s="1"/>
  <c r="X74" i="12"/>
  <c r="AB74" i="12"/>
  <c r="BP10" i="12"/>
  <c r="BP11" i="12" s="1"/>
  <c r="BL11" i="12"/>
  <c r="BM115" i="12"/>
  <c r="AZ10" i="15"/>
  <c r="AZ11" i="15" s="1"/>
  <c r="CI11" i="13"/>
  <c r="CK61" i="12"/>
  <c r="CK114" i="12" s="1"/>
  <c r="CK115" i="12" s="1"/>
  <c r="X82" i="15"/>
  <c r="CJ82" i="15" s="1"/>
  <c r="CI82" i="15"/>
  <c r="CN82" i="15" s="1"/>
  <c r="CO82" i="15" s="1"/>
  <c r="AF77" i="15"/>
  <c r="AJ77" i="15" s="1"/>
  <c r="CI29" i="13"/>
  <c r="BT29" i="13"/>
  <c r="BX29" i="13" s="1"/>
  <c r="AV29" i="13"/>
  <c r="AZ29" i="13" s="1"/>
  <c r="CI107" i="13"/>
  <c r="BC113" i="13"/>
  <c r="BD107" i="13"/>
  <c r="BH107" i="13"/>
  <c r="BH113" i="13" s="1"/>
  <c r="AN77" i="13"/>
  <c r="AR77" i="13"/>
  <c r="AN52" i="13"/>
  <c r="BT42" i="13"/>
  <c r="BX42" i="13" s="1"/>
  <c r="AV42" i="13"/>
  <c r="AZ42" i="13" s="1"/>
  <c r="K73" i="12"/>
  <c r="L73" i="12" s="1"/>
  <c r="CO100" i="12"/>
  <c r="AN11" i="13"/>
  <c r="AR10" i="13"/>
  <c r="AR11" i="13" s="1"/>
  <c r="CF30" i="15"/>
  <c r="CJ30" i="15"/>
  <c r="CN30" i="15" s="1"/>
  <c r="CO30" i="15" s="1"/>
  <c r="AV27" i="15"/>
  <c r="AZ27" i="15" s="1"/>
  <c r="AB27" i="15"/>
  <c r="X27" i="15"/>
  <c r="T72" i="12"/>
  <c r="CJ72" i="12"/>
  <c r="CN72" i="12" s="1"/>
  <c r="T15" i="12"/>
  <c r="AJ10" i="12"/>
  <c r="AJ11" i="12" s="1"/>
  <c r="CF10" i="15"/>
  <c r="CF11" i="15" s="1"/>
  <c r="CJ17" i="13"/>
  <c r="CN17" i="13" s="1"/>
  <c r="CO17" i="13" s="1"/>
  <c r="T17" i="13"/>
  <c r="P27" i="13"/>
  <c r="CI27" i="13"/>
  <c r="P36" i="13"/>
  <c r="CI36" i="13"/>
  <c r="CI61" i="13" s="1"/>
  <c r="O61" i="13"/>
  <c r="CI99" i="13"/>
  <c r="AN99" i="13"/>
  <c r="AR99" i="13"/>
  <c r="CI91" i="12"/>
  <c r="AJ91" i="12"/>
  <c r="AV23" i="12"/>
  <c r="AU32" i="12"/>
  <c r="X46" i="12"/>
  <c r="AB46" i="12" s="1"/>
  <c r="P46" i="12"/>
  <c r="T46" i="12" s="1"/>
  <c r="CI46" i="12"/>
  <c r="CB46" i="12"/>
  <c r="CF46" i="12" s="1"/>
  <c r="CJ14" i="12"/>
  <c r="AF58" i="12"/>
  <c r="CI58" i="12"/>
  <c r="AV78" i="12"/>
  <c r="AZ78" i="12" s="1"/>
  <c r="CK20" i="10"/>
  <c r="CK36" i="10"/>
  <c r="Q61" i="10"/>
  <c r="H48" i="14"/>
  <c r="AO48" i="10"/>
  <c r="AO61" i="10" s="1"/>
  <c r="AW48" i="10"/>
  <c r="AW61" i="10" s="1"/>
  <c r="CK36" i="11"/>
  <c r="Q61" i="11"/>
  <c r="AW48" i="11"/>
  <c r="AW61" i="11" s="1"/>
  <c r="AO48" i="11"/>
  <c r="L21" i="12"/>
  <c r="CO21" i="12"/>
  <c r="L21" i="15"/>
  <c r="CO21" i="15"/>
  <c r="AB83" i="12"/>
  <c r="Q114" i="13"/>
  <c r="Q115" i="13" s="1"/>
  <c r="AZ10" i="13"/>
  <c r="AZ11" i="13" s="1"/>
  <c r="AV11" i="13"/>
  <c r="BT29" i="15"/>
  <c r="BX29" i="15" s="1"/>
  <c r="BD28" i="13"/>
  <c r="BC32" i="13"/>
  <c r="BH28" i="13"/>
  <c r="BS32" i="13"/>
  <c r="BT28" i="13"/>
  <c r="BL46" i="13"/>
  <c r="BP46" i="13" s="1"/>
  <c r="BD46" i="13"/>
  <c r="BH46" i="13" s="1"/>
  <c r="X74" i="13"/>
  <c r="AB74" i="13" s="1"/>
  <c r="AZ102" i="13"/>
  <c r="CJ102" i="13"/>
  <c r="CN102" i="13" s="1"/>
  <c r="CN64" i="13"/>
  <c r="CA32" i="13"/>
  <c r="CB24" i="13"/>
  <c r="CI24" i="13"/>
  <c r="P24" i="13"/>
  <c r="BT108" i="12"/>
  <c r="CI108" i="12"/>
  <c r="AV77" i="12"/>
  <c r="AZ77" i="12" s="1"/>
  <c r="P37" i="12"/>
  <c r="CI37" i="12"/>
  <c r="X93" i="12"/>
  <c r="CJ93" i="12" s="1"/>
  <c r="CI93" i="12"/>
  <c r="CI52" i="12"/>
  <c r="X52" i="12"/>
  <c r="AB52" i="12" s="1"/>
  <c r="X42" i="12"/>
  <c r="AB42" i="12" s="1"/>
  <c r="AV42" i="12"/>
  <c r="AZ42" i="12" s="1"/>
  <c r="X28" i="12"/>
  <c r="AB28" i="12" s="1"/>
  <c r="CI28" i="12"/>
  <c r="BD28" i="12"/>
  <c r="BD32" i="12" s="1"/>
  <c r="BC32" i="12"/>
  <c r="BX10" i="12"/>
  <c r="BX11" i="12" s="1"/>
  <c r="P11" i="13"/>
  <c r="CJ10" i="13"/>
  <c r="CJ11" i="13" s="1"/>
  <c r="AN77" i="15"/>
  <c r="AR77" i="15" s="1"/>
  <c r="T16" i="15"/>
  <c r="AF93" i="13"/>
  <c r="AJ93" i="13"/>
  <c r="T15" i="13"/>
  <c r="AF29" i="13"/>
  <c r="AJ29" i="13" s="1"/>
  <c r="BS113" i="13"/>
  <c r="BT107" i="13"/>
  <c r="BT113" i="13" s="1"/>
  <c r="P73" i="13"/>
  <c r="CJ73" i="13" s="1"/>
  <c r="CI73" i="13"/>
  <c r="CN97" i="13"/>
  <c r="AV52" i="13"/>
  <c r="AZ52" i="13" s="1"/>
  <c r="CI42" i="13"/>
  <c r="X42" i="13"/>
  <c r="AF42" i="13"/>
  <c r="AJ42" i="13" s="1"/>
  <c r="BL42" i="13"/>
  <c r="BP42" i="13" s="1"/>
  <c r="CI47" i="12"/>
  <c r="AN47" i="12"/>
  <c r="CJ47" i="12" s="1"/>
  <c r="CI75" i="12"/>
  <c r="X75" i="12"/>
  <c r="AZ100" i="12"/>
  <c r="AF66" i="12"/>
  <c r="AJ66" i="12" s="1"/>
  <c r="AE113" i="12"/>
  <c r="AN66" i="12"/>
  <c r="AM113" i="12"/>
  <c r="BT41" i="12"/>
  <c r="BS61" i="12"/>
  <c r="BK61" i="12"/>
  <c r="BL41" i="12"/>
  <c r="BL61" i="12" s="1"/>
  <c r="BD107" i="12"/>
  <c r="BC113" i="12"/>
  <c r="CI107" i="12"/>
  <c r="CI66" i="15"/>
  <c r="P66" i="15"/>
  <c r="CN17" i="15"/>
  <c r="CO17" i="15" s="1"/>
  <c r="CI27" i="15"/>
  <c r="P27" i="15"/>
  <c r="CJ27" i="15" s="1"/>
  <c r="CN38" i="15"/>
  <c r="CO38" i="15" s="1"/>
  <c r="X37" i="13"/>
  <c r="AB37" i="13" s="1"/>
  <c r="AV48" i="13"/>
  <c r="AZ48" i="13" s="1"/>
  <c r="X51" i="13"/>
  <c r="AB51" i="13" s="1"/>
  <c r="AM61" i="13"/>
  <c r="AN41" i="13"/>
  <c r="AR41" i="13" s="1"/>
  <c r="CB41" i="13"/>
  <c r="CA61" i="13"/>
  <c r="BT41" i="13"/>
  <c r="BX41" i="13" s="1"/>
  <c r="BS61" i="13"/>
  <c r="X90" i="12"/>
  <c r="CJ90" i="12" s="1"/>
  <c r="CI90" i="12"/>
  <c r="CN90" i="12" s="1"/>
  <c r="CO90" i="12" s="1"/>
  <c r="AF27" i="12"/>
  <c r="AJ27" i="12" s="1"/>
  <c r="AV24" i="12"/>
  <c r="AZ24" i="12" s="1"/>
  <c r="BL24" i="12"/>
  <c r="BL32" i="12" s="1"/>
  <c r="BK32" i="12"/>
  <c r="X71" i="12"/>
  <c r="AB71" i="12" s="1"/>
  <c r="AV103" i="12"/>
  <c r="AZ103" i="12" s="1"/>
  <c r="AF92" i="12"/>
  <c r="CJ92" i="12" s="1"/>
  <c r="CI92" i="12"/>
  <c r="CN38" i="12"/>
  <c r="CO38" i="12" s="1"/>
  <c r="CK113" i="15"/>
  <c r="CK114" i="15" s="1"/>
  <c r="CK115" i="15" s="1"/>
  <c r="BP10" i="15"/>
  <c r="BP11" i="15" s="1"/>
  <c r="BL11" i="15"/>
  <c r="CK61" i="16"/>
  <c r="CK114" i="16" s="1"/>
  <c r="CK115" i="16" s="1"/>
  <c r="X71" i="15"/>
  <c r="AB71" i="15"/>
  <c r="AV103" i="15"/>
  <c r="AZ103" i="15" s="1"/>
  <c r="X23" i="15"/>
  <c r="AB23" i="15" s="1"/>
  <c r="P37" i="15"/>
  <c r="CI37" i="15"/>
  <c r="CN18" i="15"/>
  <c r="CO18" i="15" s="1"/>
  <c r="AF27" i="13"/>
  <c r="AJ27" i="13" s="1"/>
  <c r="AV27" i="13"/>
  <c r="AZ27" i="13" s="1"/>
  <c r="AV75" i="13"/>
  <c r="AZ75" i="13" s="1"/>
  <c r="X36" i="13"/>
  <c r="AB36" i="13" s="1"/>
  <c r="W61" i="13"/>
  <c r="AV99" i="13"/>
  <c r="AZ99" i="13" s="1"/>
  <c r="AF23" i="13"/>
  <c r="AE32" i="13"/>
  <c r="AR47" i="13"/>
  <c r="BT29" i="12"/>
  <c r="BT32" i="12" s="1"/>
  <c r="CN102" i="12"/>
  <c r="CO102" i="12" s="1"/>
  <c r="AR98" i="12"/>
  <c r="CJ98" i="12"/>
  <c r="CN98" i="12" s="1"/>
  <c r="CO98" i="12" s="1"/>
  <c r="CN53" i="12"/>
  <c r="CO53" i="12" s="1"/>
  <c r="W32" i="12"/>
  <c r="W114" i="12" s="1"/>
  <c r="W115" i="12" s="1"/>
  <c r="X23" i="12"/>
  <c r="CN76" i="12"/>
  <c r="T20" i="12"/>
  <c r="AN46" i="12"/>
  <c r="AR46" i="12" s="1"/>
  <c r="AF46" i="12"/>
  <c r="X70" i="12"/>
  <c r="AB70" i="12" s="1"/>
  <c r="P36" i="12"/>
  <c r="T36" i="12" s="1"/>
  <c r="CI36" i="12"/>
  <c r="AN78" i="12"/>
  <c r="AR78" i="12" s="1"/>
  <c r="CN57" i="13"/>
  <c r="L49" i="15"/>
  <c r="CO49" i="15"/>
  <c r="L111" i="15"/>
  <c r="CO111" i="15"/>
  <c r="CN90" i="15"/>
  <c r="CO90" i="15" s="1"/>
  <c r="P11" i="12"/>
  <c r="CJ10" i="12"/>
  <c r="CJ11" i="12" s="1"/>
  <c r="CI11" i="12"/>
  <c r="CN10" i="12"/>
  <c r="Z115" i="11"/>
  <c r="Z114" i="11"/>
  <c r="AJ93" i="15"/>
  <c r="AF93" i="15"/>
  <c r="AV78" i="15"/>
  <c r="AZ78" i="15" s="1"/>
  <c r="CN64" i="15"/>
  <c r="CO64" i="15" s="1"/>
  <c r="CI29" i="15"/>
  <c r="X29" i="15"/>
  <c r="AB29" i="15" s="1"/>
  <c r="CB29" i="15"/>
  <c r="CF29" i="15" s="1"/>
  <c r="AB90" i="13"/>
  <c r="CJ90" i="13"/>
  <c r="CN90" i="13" s="1"/>
  <c r="CJ14" i="13"/>
  <c r="AV28" i="13"/>
  <c r="AZ28" i="13" s="1"/>
  <c r="AN46" i="13"/>
  <c r="AR46" i="13" s="1"/>
  <c r="CB46" i="13"/>
  <c r="CF46" i="13" s="1"/>
  <c r="BT46" i="13"/>
  <c r="BX46" i="13" s="1"/>
  <c r="X78" i="13"/>
  <c r="CJ78" i="13" s="1"/>
  <c r="CI78" i="13"/>
  <c r="CI74" i="13"/>
  <c r="P74" i="13"/>
  <c r="CJ74" i="13" s="1"/>
  <c r="CN35" i="13"/>
  <c r="AR97" i="12"/>
  <c r="CJ97" i="12"/>
  <c r="CN97" i="12" s="1"/>
  <c r="CO97" i="12" s="1"/>
  <c r="AF52" i="12"/>
  <c r="AJ52" i="12" s="1"/>
  <c r="CF30" i="12"/>
  <c r="CJ30" i="12"/>
  <c r="CN30" i="12" s="1"/>
  <c r="AJ28" i="12"/>
  <c r="AF28" i="12"/>
  <c r="CI74" i="12"/>
  <c r="P74" i="12"/>
  <c r="CJ74" i="12" s="1"/>
  <c r="T74" i="12"/>
  <c r="CJ10" i="15"/>
  <c r="CJ11" i="15" s="1"/>
  <c r="P11" i="15"/>
  <c r="X77" i="15"/>
  <c r="AB77" i="15" s="1"/>
  <c r="CI77" i="15"/>
  <c r="AN29" i="13"/>
  <c r="AR29" i="13"/>
  <c r="BL107" i="13"/>
  <c r="BP107" i="13" s="1"/>
  <c r="X77" i="13"/>
  <c r="CJ77" i="13" s="1"/>
  <c r="CI77" i="13"/>
  <c r="CN101" i="13"/>
  <c r="CB42" i="13"/>
  <c r="CF42" i="13" s="1"/>
  <c r="AN42" i="13"/>
  <c r="AR42" i="13" s="1"/>
  <c r="AN75" i="12"/>
  <c r="AR75" i="12" s="1"/>
  <c r="AU113" i="12"/>
  <c r="AV66" i="12"/>
  <c r="AF51" i="12"/>
  <c r="AJ51" i="12" s="1"/>
  <c r="AM61" i="12"/>
  <c r="AN41" i="12"/>
  <c r="AR41" i="12" s="1"/>
  <c r="P41" i="12"/>
  <c r="CI41" i="12"/>
  <c r="CB41" i="12"/>
  <c r="CA61" i="12"/>
  <c r="BT107" i="12"/>
  <c r="BS113" i="12"/>
  <c r="T72" i="15"/>
  <c r="CJ72" i="15"/>
  <c r="CN72" i="15" s="1"/>
  <c r="CO72" i="15" s="1"/>
  <c r="AB83" i="13"/>
  <c r="X83" i="13"/>
  <c r="CJ83" i="13" s="1"/>
  <c r="CI83" i="13"/>
  <c r="CN83" i="13" s="1"/>
  <c r="CO83" i="13" s="1"/>
  <c r="CI58" i="13"/>
  <c r="AF58" i="13"/>
  <c r="CJ58" i="13" s="1"/>
  <c r="AN48" i="13"/>
  <c r="CJ48" i="13" s="1"/>
  <c r="CI48" i="13"/>
  <c r="AN51" i="13"/>
  <c r="AR51" i="13" s="1"/>
  <c r="P41" i="13"/>
  <c r="CI41" i="13"/>
  <c r="AF41" i="13"/>
  <c r="AE61" i="13"/>
  <c r="AV27" i="12"/>
  <c r="AZ27" i="12" s="1"/>
  <c r="CB24" i="12"/>
  <c r="CA32" i="12"/>
  <c r="X24" i="12"/>
  <c r="AB24" i="12"/>
  <c r="CI35" i="12"/>
  <c r="P35" i="12"/>
  <c r="O61" i="12"/>
  <c r="CO65" i="12"/>
  <c r="CN15" i="12"/>
  <c r="CO15" i="12" s="1"/>
  <c r="CN19" i="12"/>
  <c r="Q114" i="12"/>
  <c r="Q115" i="12" s="1"/>
  <c r="P71" i="15"/>
  <c r="CI71" i="15"/>
  <c r="AN103" i="15"/>
  <c r="CI103" i="15"/>
  <c r="AZ54" i="15"/>
  <c r="CJ54" i="15"/>
  <c r="CN54" i="15" s="1"/>
  <c r="CO54" i="15" s="1"/>
  <c r="AF23" i="15"/>
  <c r="AJ23" i="15" s="1"/>
  <c r="X37" i="15"/>
  <c r="AB37" i="15"/>
  <c r="X27" i="13"/>
  <c r="AB27" i="13" s="1"/>
  <c r="CI75" i="13"/>
  <c r="X75" i="13"/>
  <c r="CJ75" i="13" s="1"/>
  <c r="P71" i="13"/>
  <c r="CI71" i="13"/>
  <c r="AN103" i="13"/>
  <c r="CJ103" i="13" s="1"/>
  <c r="CI103" i="13"/>
  <c r="CN65" i="13"/>
  <c r="CN54" i="13"/>
  <c r="AV23" i="13"/>
  <c r="AU32" i="13"/>
  <c r="CN47" i="13"/>
  <c r="AF29" i="12"/>
  <c r="AJ29" i="12" s="1"/>
  <c r="CB29" i="12"/>
  <c r="CF29" i="12" s="1"/>
  <c r="CI48" i="12"/>
  <c r="AN48" i="12"/>
  <c r="AR48" i="12" s="1"/>
  <c r="CN64" i="12"/>
  <c r="CO64" i="12" s="1"/>
  <c r="AN23" i="12"/>
  <c r="AM32" i="12"/>
  <c r="T16" i="12"/>
  <c r="BH46" i="12"/>
  <c r="BD46" i="12"/>
  <c r="AV46" i="12"/>
  <c r="AZ46" i="12" s="1"/>
  <c r="P70" i="12"/>
  <c r="T70" i="12" s="1"/>
  <c r="CI70" i="12"/>
  <c r="T14" i="12"/>
  <c r="X36" i="12"/>
  <c r="W61" i="12"/>
  <c r="AF78" i="12"/>
  <c r="AJ78" i="12" s="1"/>
  <c r="CJ84" i="16"/>
  <c r="CN84" i="16" s="1"/>
  <c r="K84" i="16"/>
  <c r="L84" i="16" s="1"/>
  <c r="L78" i="16"/>
  <c r="W113" i="16"/>
  <c r="AR98" i="16"/>
  <c r="T64" i="16"/>
  <c r="CO59" i="16"/>
  <c r="L90" i="16"/>
  <c r="CN64" i="16"/>
  <c r="L27" i="16"/>
  <c r="L35" i="16"/>
  <c r="AB82" i="16"/>
  <c r="AZ54" i="16"/>
  <c r="AZ101" i="16"/>
  <c r="T72" i="16"/>
  <c r="CN101" i="16"/>
  <c r="AR97" i="16"/>
  <c r="L104" i="16"/>
  <c r="CO104" i="16"/>
  <c r="L95" i="16"/>
  <c r="CO95" i="16"/>
  <c r="CI46" i="16"/>
  <c r="P46" i="16"/>
  <c r="CN76" i="16"/>
  <c r="AZ100" i="16"/>
  <c r="CJ100" i="16"/>
  <c r="CN100" i="16" s="1"/>
  <c r="CO100" i="16" s="1"/>
  <c r="CA113" i="16"/>
  <c r="CB66" i="16"/>
  <c r="AU113" i="16"/>
  <c r="AV66" i="16"/>
  <c r="AV51" i="16"/>
  <c r="AZ51" i="16" s="1"/>
  <c r="AN42" i="16"/>
  <c r="AR42" i="16" s="1"/>
  <c r="CI19" i="16"/>
  <c r="P19" i="16"/>
  <c r="CJ19" i="16" s="1"/>
  <c r="BD107" i="16"/>
  <c r="CI107" i="16"/>
  <c r="BC113" i="16"/>
  <c r="BC61" i="16"/>
  <c r="BD41" i="16"/>
  <c r="BH41" i="16" s="1"/>
  <c r="X41" i="16"/>
  <c r="AB41" i="16" s="1"/>
  <c r="T38" i="16"/>
  <c r="CJ38" i="16"/>
  <c r="CN38" i="16" s="1"/>
  <c r="CO38" i="16" s="1"/>
  <c r="X74" i="16"/>
  <c r="AB74" i="16" s="1"/>
  <c r="L88" i="16"/>
  <c r="CO88" i="16"/>
  <c r="L39" i="16"/>
  <c r="CO39" i="16"/>
  <c r="CI90" i="16"/>
  <c r="X90" i="16"/>
  <c r="BT46" i="16"/>
  <c r="BX46" i="16" s="1"/>
  <c r="BD46" i="16"/>
  <c r="BH46" i="16" s="1"/>
  <c r="AZ53" i="16"/>
  <c r="CJ53" i="16"/>
  <c r="CN53" i="16" s="1"/>
  <c r="CO53" i="16" s="1"/>
  <c r="W61" i="16"/>
  <c r="X36" i="16"/>
  <c r="AN66" i="16"/>
  <c r="AR66" i="16" s="1"/>
  <c r="O32" i="16"/>
  <c r="P14" i="16"/>
  <c r="T14" i="16" s="1"/>
  <c r="CI14" i="16"/>
  <c r="P35" i="16"/>
  <c r="CI35" i="16"/>
  <c r="O61" i="16"/>
  <c r="BD28" i="16"/>
  <c r="BH28" i="16" s="1"/>
  <c r="BC32" i="16"/>
  <c r="CI24" i="16"/>
  <c r="P24" i="16"/>
  <c r="T24" i="16" s="1"/>
  <c r="X42" i="16"/>
  <c r="AB42" i="16" s="1"/>
  <c r="P41" i="16"/>
  <c r="T41" i="16" s="1"/>
  <c r="CI41" i="16"/>
  <c r="P16" i="16"/>
  <c r="CI16" i="16"/>
  <c r="L74" i="16"/>
  <c r="L15" i="16"/>
  <c r="L94" i="16"/>
  <c r="CO94" i="16"/>
  <c r="L112" i="16"/>
  <c r="CO112" i="16"/>
  <c r="CI27" i="16"/>
  <c r="P27" i="16"/>
  <c r="AN58" i="16"/>
  <c r="AR58" i="16" s="1"/>
  <c r="P17" i="16"/>
  <c r="CI17" i="16"/>
  <c r="CN98" i="16"/>
  <c r="CO98" i="16" s="1"/>
  <c r="AN23" i="16"/>
  <c r="AM32" i="16"/>
  <c r="AE32" i="16"/>
  <c r="AF23" i="16"/>
  <c r="P37" i="16"/>
  <c r="CI37" i="16"/>
  <c r="X73" i="16"/>
  <c r="AB73" i="16" s="1"/>
  <c r="BK113" i="16"/>
  <c r="BL66" i="16"/>
  <c r="AF51" i="16"/>
  <c r="AJ51" i="16" s="1"/>
  <c r="CN72" i="16"/>
  <c r="CO72" i="16" s="1"/>
  <c r="BS32" i="16"/>
  <c r="BT28" i="16"/>
  <c r="BD29" i="16"/>
  <c r="BH29" i="16" s="1"/>
  <c r="CI57" i="16"/>
  <c r="AV75" i="16"/>
  <c r="AZ75" i="16" s="1"/>
  <c r="AN52" i="16"/>
  <c r="AR52" i="16" s="1"/>
  <c r="BT42" i="16"/>
  <c r="BX42" i="16" s="1"/>
  <c r="AN77" i="16"/>
  <c r="AR77" i="16" s="1"/>
  <c r="AF41" i="16"/>
  <c r="AJ41" i="16" s="1"/>
  <c r="AE61" i="16"/>
  <c r="BL41" i="16"/>
  <c r="BL61" i="16" s="1"/>
  <c r="BK61" i="16"/>
  <c r="AN48" i="16"/>
  <c r="AR48" i="16" s="1"/>
  <c r="CI48" i="16"/>
  <c r="AN92" i="16"/>
  <c r="AR92" i="16" s="1"/>
  <c r="L25" i="16"/>
  <c r="CO25" i="16"/>
  <c r="CI58" i="16"/>
  <c r="AF58" i="16"/>
  <c r="CI18" i="16"/>
  <c r="P18" i="16"/>
  <c r="AV23" i="16"/>
  <c r="AU32" i="16"/>
  <c r="P36" i="16"/>
  <c r="T36" i="16" s="1"/>
  <c r="CI36" i="16"/>
  <c r="X28" i="16"/>
  <c r="AB28" i="16" s="1"/>
  <c r="CI28" i="16"/>
  <c r="CI75" i="16"/>
  <c r="X75" i="16"/>
  <c r="AB75" i="16" s="1"/>
  <c r="CI77" i="16"/>
  <c r="X77" i="16"/>
  <c r="AB77" i="16" s="1"/>
  <c r="T65" i="16"/>
  <c r="CJ65" i="16"/>
  <c r="CN65" i="16" s="1"/>
  <c r="L49" i="16"/>
  <c r="CO49" i="16"/>
  <c r="K76" i="16"/>
  <c r="L76" i="16" s="1"/>
  <c r="AV27" i="16"/>
  <c r="AZ27" i="16" s="1"/>
  <c r="W32" i="16"/>
  <c r="X23" i="16"/>
  <c r="CI51" i="16"/>
  <c r="X51" i="16"/>
  <c r="AB51" i="16" s="1"/>
  <c r="X78" i="16"/>
  <c r="CJ78" i="16" s="1"/>
  <c r="CI78" i="16"/>
  <c r="CB24" i="16"/>
  <c r="CA32" i="16"/>
  <c r="AF75" i="16"/>
  <c r="AJ75" i="16" s="1"/>
  <c r="AF42" i="16"/>
  <c r="AJ42" i="16" s="1"/>
  <c r="BT41" i="16"/>
  <c r="BX41" i="16" s="1"/>
  <c r="BS61" i="16"/>
  <c r="AM61" i="16"/>
  <c r="AN41" i="16"/>
  <c r="AN47" i="16"/>
  <c r="CJ47" i="16" s="1"/>
  <c r="CI47" i="16"/>
  <c r="K11" i="16"/>
  <c r="CO11" i="16" s="1"/>
  <c r="CO10" i="16"/>
  <c r="L70" i="16"/>
  <c r="L111" i="16"/>
  <c r="CO111" i="16"/>
  <c r="L44" i="16"/>
  <c r="CO44" i="16"/>
  <c r="K86" i="16"/>
  <c r="L86" i="16" s="1"/>
  <c r="X86" i="16"/>
  <c r="L43" i="16"/>
  <c r="CO43" i="16"/>
  <c r="L21" i="16"/>
  <c r="CO21" i="16"/>
  <c r="L68" i="16"/>
  <c r="CO68" i="16"/>
  <c r="AU61" i="16"/>
  <c r="CN85" i="16"/>
  <c r="CO85" i="16" s="1"/>
  <c r="BX108" i="16"/>
  <c r="CJ108" i="16"/>
  <c r="CN108" i="16" s="1"/>
  <c r="CO108" i="16" s="1"/>
  <c r="AV58" i="16"/>
  <c r="AZ58" i="16" s="1"/>
  <c r="T20" i="16"/>
  <c r="CJ20" i="16"/>
  <c r="CN20" i="16" s="1"/>
  <c r="CO20" i="16" s="1"/>
  <c r="CI71" i="16"/>
  <c r="P71" i="16"/>
  <c r="AZ102" i="16"/>
  <c r="CJ102" i="16"/>
  <c r="CN102" i="16" s="1"/>
  <c r="CO102" i="16" s="1"/>
  <c r="CI23" i="16"/>
  <c r="P23" i="16"/>
  <c r="AZ76" i="16"/>
  <c r="CI73" i="16"/>
  <c r="P73" i="16"/>
  <c r="AF66" i="16"/>
  <c r="AJ66" i="16" s="1"/>
  <c r="CI66" i="16"/>
  <c r="P66" i="16"/>
  <c r="T66" i="16" s="1"/>
  <c r="CN82" i="16"/>
  <c r="CO82" i="16" s="1"/>
  <c r="CN54" i="16"/>
  <c r="CO54" i="16" s="1"/>
  <c r="CI15" i="16"/>
  <c r="P15" i="16"/>
  <c r="CJ15" i="16" s="1"/>
  <c r="X93" i="16"/>
  <c r="CI93" i="16"/>
  <c r="AF28" i="16"/>
  <c r="AJ28" i="16" s="1"/>
  <c r="CI29" i="16"/>
  <c r="X29" i="16"/>
  <c r="K57" i="16"/>
  <c r="L57" i="16" s="1"/>
  <c r="CB57" i="16"/>
  <c r="CJ57" i="16" s="1"/>
  <c r="BL24" i="16"/>
  <c r="BK32" i="16"/>
  <c r="AN75" i="16"/>
  <c r="AR75" i="16" s="1"/>
  <c r="CN97" i="16"/>
  <c r="CO97" i="16" s="1"/>
  <c r="X52" i="16"/>
  <c r="CI52" i="16"/>
  <c r="CI42" i="16"/>
  <c r="P42" i="16"/>
  <c r="AV42" i="16"/>
  <c r="AZ42" i="16" s="1"/>
  <c r="CF30" i="16"/>
  <c r="CJ30" i="16"/>
  <c r="CN30" i="16" s="1"/>
  <c r="BT107" i="16"/>
  <c r="BS113" i="16"/>
  <c r="CB41" i="16"/>
  <c r="CA61" i="16"/>
  <c r="AV41" i="16"/>
  <c r="AZ41" i="16" s="1"/>
  <c r="AV48" i="16"/>
  <c r="AZ48" i="16" s="1"/>
  <c r="CI74" i="16"/>
  <c r="P74" i="16"/>
  <c r="CI99" i="16"/>
  <c r="AN99" i="16"/>
  <c r="CJ99" i="16" s="1"/>
  <c r="CI92" i="16"/>
  <c r="AF92" i="16"/>
  <c r="L103" i="16"/>
  <c r="CO103" i="16"/>
  <c r="AV58" i="15"/>
  <c r="AZ58" i="15" s="1"/>
  <c r="CI58" i="15"/>
  <c r="AF58" i="15"/>
  <c r="AJ58" i="15" s="1"/>
  <c r="AN58" i="15"/>
  <c r="AR58" i="15" s="1"/>
  <c r="X52" i="15"/>
  <c r="CI52" i="15"/>
  <c r="AZ52" i="15"/>
  <c r="AV52" i="15"/>
  <c r="AF51" i="15"/>
  <c r="AJ51" i="15" s="1"/>
  <c r="X51" i="15"/>
  <c r="AB51" i="15" s="1"/>
  <c r="CI51" i="15"/>
  <c r="AN51" i="15"/>
  <c r="AR51" i="15" s="1"/>
  <c r="CO47" i="15"/>
  <c r="CI48" i="15"/>
  <c r="AR48" i="15"/>
  <c r="AN48" i="15"/>
  <c r="AZ48" i="15"/>
  <c r="AV48" i="15"/>
  <c r="AR47" i="15"/>
  <c r="BD42" i="15"/>
  <c r="BH42" i="15" s="1"/>
  <c r="AB42" i="15"/>
  <c r="X42" i="15"/>
  <c r="AU61" i="15"/>
  <c r="CI42" i="15"/>
  <c r="P42" i="15"/>
  <c r="AV41" i="15"/>
  <c r="AZ41" i="15"/>
  <c r="X41" i="15"/>
  <c r="W61" i="15"/>
  <c r="BL41" i="15"/>
  <c r="BL61" i="15" s="1"/>
  <c r="BK61" i="15"/>
  <c r="AN41" i="15"/>
  <c r="AM61" i="15"/>
  <c r="CB41" i="15"/>
  <c r="CA61" i="15"/>
  <c r="BC61" i="15"/>
  <c r="BD41" i="15"/>
  <c r="AF41" i="15"/>
  <c r="AE61" i="15"/>
  <c r="CI41" i="15"/>
  <c r="P41" i="15"/>
  <c r="CJ41" i="15" s="1"/>
  <c r="CN41" i="15" s="1"/>
  <c r="CO41" i="15" s="1"/>
  <c r="BS61" i="15"/>
  <c r="BT41" i="15"/>
  <c r="BT61" i="15" s="1"/>
  <c r="T35" i="15"/>
  <c r="CJ35" i="15"/>
  <c r="CN35" i="15" s="1"/>
  <c r="CF108" i="15"/>
  <c r="CI108" i="15"/>
  <c r="CN102" i="15"/>
  <c r="CO102" i="15" s="1"/>
  <c r="CN98" i="15"/>
  <c r="CO98" i="15" s="1"/>
  <c r="CO97" i="15"/>
  <c r="AB90" i="15"/>
  <c r="AF92" i="15"/>
  <c r="AJ92" i="15" s="1"/>
  <c r="CI92" i="15"/>
  <c r="AN92" i="15"/>
  <c r="P74" i="15"/>
  <c r="T74" i="15" s="1"/>
  <c r="CI74" i="15"/>
  <c r="X74" i="15"/>
  <c r="AB74" i="15" s="1"/>
  <c r="P73" i="15"/>
  <c r="CJ73" i="15" s="1"/>
  <c r="CI73" i="15"/>
  <c r="AN75" i="15"/>
  <c r="AR75" i="15" s="1"/>
  <c r="AF75" i="15"/>
  <c r="AJ75" i="15" s="1"/>
  <c r="X75" i="15"/>
  <c r="CI75" i="15"/>
  <c r="W113" i="15"/>
  <c r="X70" i="16"/>
  <c r="AB70" i="16" s="1"/>
  <c r="CI70" i="16"/>
  <c r="O113" i="16"/>
  <c r="P70" i="16"/>
  <c r="X70" i="15"/>
  <c r="P70" i="15"/>
  <c r="O113" i="15"/>
  <c r="CI70" i="15"/>
  <c r="AB85" i="16"/>
  <c r="X83" i="16"/>
  <c r="CI83" i="16"/>
  <c r="BL107" i="15"/>
  <c r="BP107" i="15"/>
  <c r="BK113" i="15"/>
  <c r="BD107" i="15"/>
  <c r="BC113" i="15"/>
  <c r="CI107" i="15"/>
  <c r="BT107" i="15"/>
  <c r="BS113" i="15"/>
  <c r="CB107" i="15"/>
  <c r="CA113" i="15"/>
  <c r="AM113" i="16"/>
  <c r="AR91" i="16"/>
  <c r="CJ91" i="16"/>
  <c r="AE113" i="16"/>
  <c r="AJ91" i="16"/>
  <c r="CI91" i="16"/>
  <c r="K91" i="15"/>
  <c r="L91" i="15" s="1"/>
  <c r="AN91" i="15"/>
  <c r="AR91" i="15" s="1"/>
  <c r="AF91" i="15"/>
  <c r="CI91" i="15"/>
  <c r="AE113" i="15"/>
  <c r="AV99" i="15"/>
  <c r="AU113" i="15"/>
  <c r="CI99" i="15"/>
  <c r="AN99" i="15"/>
  <c r="AM113" i="15"/>
  <c r="BC32" i="15"/>
  <c r="BD28" i="15"/>
  <c r="AE32" i="15"/>
  <c r="AF28" i="15"/>
  <c r="AF32" i="15" s="1"/>
  <c r="CA32" i="15"/>
  <c r="CB28" i="15"/>
  <c r="CI28" i="15"/>
  <c r="X28" i="15"/>
  <c r="W32" i="15"/>
  <c r="AU32" i="15"/>
  <c r="AV28" i="15"/>
  <c r="AV32" i="15" s="1"/>
  <c r="AN28" i="15"/>
  <c r="AM32" i="15"/>
  <c r="BT28" i="15"/>
  <c r="BS32" i="15"/>
  <c r="L75" i="15"/>
  <c r="CN56" i="13"/>
  <c r="CO56" i="13" s="1"/>
  <c r="K56" i="12"/>
  <c r="L56" i="12" s="1"/>
  <c r="AV56" i="12"/>
  <c r="AV61" i="12" s="1"/>
  <c r="AZ56" i="15"/>
  <c r="AZ56" i="13"/>
  <c r="CN56" i="15"/>
  <c r="K56" i="16"/>
  <c r="L56" i="16" s="1"/>
  <c r="AV56" i="16"/>
  <c r="AU113" i="13"/>
  <c r="AU114" i="13" s="1"/>
  <c r="AU115" i="13" s="1"/>
  <c r="AV66" i="13"/>
  <c r="CB66" i="13"/>
  <c r="CA113" i="13"/>
  <c r="P66" i="13"/>
  <c r="T66" i="13" s="1"/>
  <c r="CI66" i="13"/>
  <c r="O113" i="13"/>
  <c r="AN66" i="13"/>
  <c r="AM113" i="13"/>
  <c r="AE113" i="13"/>
  <c r="AF66" i="13"/>
  <c r="BL66" i="13"/>
  <c r="BK113" i="13"/>
  <c r="K55" i="15"/>
  <c r="L55" i="15" s="1"/>
  <c r="AV55" i="15"/>
  <c r="K55" i="16"/>
  <c r="L55" i="16" s="1"/>
  <c r="AV55" i="16"/>
  <c r="CJ55" i="12"/>
  <c r="CJ55" i="13"/>
  <c r="AZ55" i="12"/>
  <c r="K84" i="12"/>
  <c r="L84" i="12" s="1"/>
  <c r="X84" i="12"/>
  <c r="CJ84" i="13"/>
  <c r="CN84" i="15"/>
  <c r="AB84" i="13"/>
  <c r="L75" i="13"/>
  <c r="L28" i="16"/>
  <c r="H119" i="16"/>
  <c r="K140" i="14"/>
  <c r="H32" i="10"/>
  <c r="H20" i="14"/>
  <c r="H61" i="10"/>
  <c r="H36" i="14"/>
  <c r="I113" i="10"/>
  <c r="I114" i="10" s="1"/>
  <c r="I91" i="14"/>
  <c r="I113" i="14" s="1"/>
  <c r="K128" i="11"/>
  <c r="K132" i="11" s="1"/>
  <c r="L14" i="15"/>
  <c r="L46" i="15"/>
  <c r="L104" i="15"/>
  <c r="L60" i="16"/>
  <c r="H47" i="14"/>
  <c r="I56" i="14"/>
  <c r="I61" i="14" s="1"/>
  <c r="H91" i="14"/>
  <c r="H113" i="14" s="1"/>
  <c r="K105" i="13"/>
  <c r="K59" i="13"/>
  <c r="K38" i="13"/>
  <c r="L38" i="13" s="1"/>
  <c r="K90" i="13"/>
  <c r="L90" i="13" s="1"/>
  <c r="L10" i="16"/>
  <c r="K19" i="13"/>
  <c r="L19" i="13" s="1"/>
  <c r="K72" i="13"/>
  <c r="L72" i="13" s="1"/>
  <c r="K88" i="13"/>
  <c r="K43" i="13"/>
  <c r="CO43" i="13" s="1"/>
  <c r="K49" i="13"/>
  <c r="K57" i="13"/>
  <c r="L57" i="13" s="1"/>
  <c r="K97" i="13"/>
  <c r="L97" i="13" s="1"/>
  <c r="K52" i="13"/>
  <c r="K37" i="13"/>
  <c r="L37" i="13" s="1"/>
  <c r="K31" i="13"/>
  <c r="K28" i="13"/>
  <c r="L28" i="13" s="1"/>
  <c r="K102" i="13"/>
  <c r="L102" i="13" s="1"/>
  <c r="K25" i="13"/>
  <c r="K15" i="13"/>
  <c r="L15" i="13" s="1"/>
  <c r="K107" i="13"/>
  <c r="L107" i="13" s="1"/>
  <c r="K42" i="13"/>
  <c r="L42" i="13" s="1"/>
  <c r="K95" i="13"/>
  <c r="K58" i="13"/>
  <c r="L58" i="13" s="1"/>
  <c r="K76" i="13"/>
  <c r="K100" i="13"/>
  <c r="L100" i="13" s="1"/>
  <c r="K55" i="13"/>
  <c r="L55" i="13" s="1"/>
  <c r="K64" i="13"/>
  <c r="L64" i="13" s="1"/>
  <c r="K109" i="13"/>
  <c r="K71" i="13"/>
  <c r="L71" i="13" s="1"/>
  <c r="K87" i="13"/>
  <c r="K44" i="13"/>
  <c r="K46" i="13"/>
  <c r="L46" i="13" s="1"/>
  <c r="K74" i="13"/>
  <c r="K86" i="13"/>
  <c r="L86" i="13" s="1"/>
  <c r="K91" i="13"/>
  <c r="L91" i="13" s="1"/>
  <c r="K21" i="13"/>
  <c r="K111" i="13"/>
  <c r="K77" i="13"/>
  <c r="L77" i="13" s="1"/>
  <c r="K84" i="13"/>
  <c r="L84" i="13" s="1"/>
  <c r="K65" i="13"/>
  <c r="L65" i="13" s="1"/>
  <c r="K108" i="13"/>
  <c r="L108" i="13" s="1"/>
  <c r="K35" i="13"/>
  <c r="L35" i="13" s="1"/>
  <c r="K67" i="13"/>
  <c r="K93" i="13"/>
  <c r="L93" i="13" s="1"/>
  <c r="K29" i="13"/>
  <c r="L29" i="13" s="1"/>
  <c r="K73" i="13"/>
  <c r="L73" i="13" s="1"/>
  <c r="K101" i="13"/>
  <c r="L101" i="13" s="1"/>
  <c r="K56" i="13"/>
  <c r="L56" i="13" s="1"/>
  <c r="K24" i="13"/>
  <c r="L24" i="13" s="1"/>
  <c r="K82" i="13"/>
  <c r="L82" i="13" s="1"/>
  <c r="K20" i="13"/>
  <c r="L20" i="13" s="1"/>
  <c r="K48" i="13"/>
  <c r="L48" i="13" s="1"/>
  <c r="K41" i="13"/>
  <c r="L41" i="13" s="1"/>
  <c r="K98" i="13"/>
  <c r="L98" i="13" s="1"/>
  <c r="K23" i="13"/>
  <c r="L23" i="13" s="1"/>
  <c r="K112" i="13"/>
  <c r="K54" i="13"/>
  <c r="L54" i="13" s="1"/>
  <c r="K18" i="13"/>
  <c r="L18" i="13" s="1"/>
  <c r="K47" i="13"/>
  <c r="L47" i="13" s="1"/>
  <c r="K94" i="13"/>
  <c r="I114" i="11"/>
  <c r="L52" i="16"/>
  <c r="G32" i="16"/>
  <c r="L42" i="16"/>
  <c r="K66" i="16"/>
  <c r="L66" i="16" s="1"/>
  <c r="K79" i="16"/>
  <c r="K101" i="16"/>
  <c r="L101" i="16" s="1"/>
  <c r="L72" i="16"/>
  <c r="K80" i="16"/>
  <c r="K99" i="16"/>
  <c r="L99" i="16" s="1"/>
  <c r="G113" i="16"/>
  <c r="K105" i="16"/>
  <c r="L23" i="16"/>
  <c r="K92" i="16"/>
  <c r="L92" i="16" s="1"/>
  <c r="L109" i="16"/>
  <c r="L14" i="16"/>
  <c r="K41" i="16"/>
  <c r="L41" i="16" s="1"/>
  <c r="K87" i="16"/>
  <c r="K65" i="16"/>
  <c r="L65" i="16" s="1"/>
  <c r="K30" i="16"/>
  <c r="K32" i="16" s="1"/>
  <c r="F114" i="16"/>
  <c r="G61" i="16"/>
  <c r="K64" i="16"/>
  <c r="K78" i="15"/>
  <c r="L78" i="15" s="1"/>
  <c r="G61" i="15"/>
  <c r="L85" i="15"/>
  <c r="L52" i="15"/>
  <c r="K76" i="15"/>
  <c r="L76" i="15" s="1"/>
  <c r="K100" i="15"/>
  <c r="L100" i="15" s="1"/>
  <c r="K60" i="15"/>
  <c r="K109" i="15"/>
  <c r="K20" i="15"/>
  <c r="L20" i="15" s="1"/>
  <c r="K10" i="15"/>
  <c r="K11" i="15" s="1"/>
  <c r="L11" i="15" s="1"/>
  <c r="K86" i="15"/>
  <c r="L86" i="15" s="1"/>
  <c r="L27" i="15"/>
  <c r="L18" i="15"/>
  <c r="L47" i="15"/>
  <c r="L51" i="15"/>
  <c r="L31" i="15"/>
  <c r="L74" i="15"/>
  <c r="L24" i="15"/>
  <c r="L66" i="15"/>
  <c r="K44" i="15"/>
  <c r="L108" i="15"/>
  <c r="L102" i="15"/>
  <c r="G113" i="15"/>
  <c r="L43" i="15"/>
  <c r="K107" i="15"/>
  <c r="L107" i="15" s="1"/>
  <c r="L73" i="15"/>
  <c r="K105" i="15"/>
  <c r="L97" i="15"/>
  <c r="K56" i="15"/>
  <c r="L56" i="15" s="1"/>
  <c r="L37" i="15"/>
  <c r="G32" i="15"/>
  <c r="K28" i="15"/>
  <c r="K66" i="15"/>
  <c r="L39" i="15"/>
  <c r="K15" i="15"/>
  <c r="CO15" i="15" s="1"/>
  <c r="K59" i="15"/>
  <c r="K79" i="15"/>
  <c r="L71" i="15"/>
  <c r="K103" i="15"/>
  <c r="L103" i="15" s="1"/>
  <c r="L87" i="15"/>
  <c r="L64" i="15"/>
  <c r="K29" i="15"/>
  <c r="L29" i="15" s="1"/>
  <c r="K35" i="15"/>
  <c r="F114" i="15"/>
  <c r="K53" i="13"/>
  <c r="L53" i="13" s="1"/>
  <c r="K51" i="13"/>
  <c r="L51" i="13" s="1"/>
  <c r="K27" i="13"/>
  <c r="L27" i="13" s="1"/>
  <c r="K39" i="13"/>
  <c r="G32" i="13"/>
  <c r="K85" i="13"/>
  <c r="L85" i="13" s="1"/>
  <c r="K16" i="13"/>
  <c r="L16" i="13" s="1"/>
  <c r="K80" i="13"/>
  <c r="K104" i="13"/>
  <c r="K66" i="13"/>
  <c r="K70" i="13"/>
  <c r="L70" i="13" s="1"/>
  <c r="K79" i="13"/>
  <c r="K36" i="13"/>
  <c r="L36" i="13" s="1"/>
  <c r="K103" i="13"/>
  <c r="L103" i="13" s="1"/>
  <c r="F114" i="13"/>
  <c r="K78" i="13"/>
  <c r="L78" i="13" s="1"/>
  <c r="G61" i="13"/>
  <c r="L52" i="13"/>
  <c r="L43" i="13"/>
  <c r="K14" i="13"/>
  <c r="G113" i="13"/>
  <c r="K11" i="13"/>
  <c r="L10" i="13"/>
  <c r="L92" i="12"/>
  <c r="L44" i="12"/>
  <c r="L74" i="12"/>
  <c r="K19" i="12"/>
  <c r="L19" i="12" s="1"/>
  <c r="L88" i="12"/>
  <c r="K55" i="12"/>
  <c r="L55" i="12" s="1"/>
  <c r="K41" i="12"/>
  <c r="L41" i="12" s="1"/>
  <c r="K28" i="12"/>
  <c r="L28" i="12" s="1"/>
  <c r="K58" i="12"/>
  <c r="L58" i="12" s="1"/>
  <c r="L105" i="12"/>
  <c r="K72" i="12"/>
  <c r="L72" i="12" s="1"/>
  <c r="L57" i="12"/>
  <c r="L104" i="12"/>
  <c r="L66" i="12"/>
  <c r="K30" i="12"/>
  <c r="L30" i="12" s="1"/>
  <c r="K17" i="12"/>
  <c r="L17" i="12" s="1"/>
  <c r="L49" i="12"/>
  <c r="K103" i="12"/>
  <c r="L103" i="12" s="1"/>
  <c r="K107" i="12"/>
  <c r="L107" i="12" s="1"/>
  <c r="K76" i="12"/>
  <c r="L64" i="12"/>
  <c r="K68" i="12"/>
  <c r="K85" i="12"/>
  <c r="L85" i="12" s="1"/>
  <c r="L35" i="12"/>
  <c r="F114" i="12"/>
  <c r="L80" i="12"/>
  <c r="G61" i="12"/>
  <c r="L99" i="12"/>
  <c r="K65" i="12"/>
  <c r="L65" i="12" s="1"/>
  <c r="L25" i="12"/>
  <c r="G32" i="12"/>
  <c r="K36" i="12"/>
  <c r="L42" i="12"/>
  <c r="L102" i="12"/>
  <c r="K43" i="12"/>
  <c r="L15" i="12"/>
  <c r="K46" i="12"/>
  <c r="L46" i="12" s="1"/>
  <c r="K94" i="12"/>
  <c r="K82" i="12"/>
  <c r="L82" i="12" s="1"/>
  <c r="G113" i="12"/>
  <c r="K38" i="12"/>
  <c r="L38" i="12" s="1"/>
  <c r="K23" i="12"/>
  <c r="L23" i="12" s="1"/>
  <c r="L10" i="12"/>
  <c r="L11" i="12"/>
  <c r="K14" i="12"/>
  <c r="F23" i="11"/>
  <c r="F67" i="11"/>
  <c r="G67" i="11" s="1"/>
  <c r="K67" i="11" s="1"/>
  <c r="CO67" i="11" s="1"/>
  <c r="F25" i="11"/>
  <c r="G25" i="11" s="1"/>
  <c r="F66" i="11"/>
  <c r="F72" i="11"/>
  <c r="F73" i="11"/>
  <c r="F86" i="11"/>
  <c r="F94" i="11"/>
  <c r="G94" i="11" s="1"/>
  <c r="F27" i="11"/>
  <c r="F54" i="11"/>
  <c r="F80" i="11"/>
  <c r="G80" i="11" s="1"/>
  <c r="F87" i="11"/>
  <c r="G87" i="11" s="1"/>
  <c r="F30" i="11"/>
  <c r="CA30" i="11" s="1"/>
  <c r="F55" i="11"/>
  <c r="G65" i="11"/>
  <c r="J114" i="11"/>
  <c r="F105" i="11"/>
  <c r="F104" i="11"/>
  <c r="F103" i="11"/>
  <c r="F102" i="11"/>
  <c r="AU102" i="11" s="1"/>
  <c r="F101" i="11"/>
  <c r="AU101" i="11" s="1"/>
  <c r="F100" i="11"/>
  <c r="AU100" i="11" s="1"/>
  <c r="F99" i="11"/>
  <c r="F98" i="11"/>
  <c r="AM98" i="11" s="1"/>
  <c r="F97" i="11"/>
  <c r="AM97" i="11" s="1"/>
  <c r="F84" i="11"/>
  <c r="W84" i="11" s="1"/>
  <c r="F83" i="11"/>
  <c r="W83" i="11" s="1"/>
  <c r="F82" i="11"/>
  <c r="W82" i="11" s="1"/>
  <c r="F60" i="11"/>
  <c r="F59" i="11"/>
  <c r="F58" i="11"/>
  <c r="F49" i="11"/>
  <c r="F39" i="11"/>
  <c r="F38" i="11"/>
  <c r="O38" i="11" s="1"/>
  <c r="F37" i="11"/>
  <c r="F111" i="11"/>
  <c r="F109" i="11"/>
  <c r="F92" i="11"/>
  <c r="F90" i="11"/>
  <c r="W90" i="11" s="1"/>
  <c r="F88" i="11"/>
  <c r="F78" i="11"/>
  <c r="F74" i="11"/>
  <c r="F70" i="11"/>
  <c r="F68" i="11"/>
  <c r="F56" i="11"/>
  <c r="AU56" i="11" s="1"/>
  <c r="F52" i="11"/>
  <c r="F47" i="11"/>
  <c r="AM47" i="11" s="1"/>
  <c r="F41" i="11"/>
  <c r="F28" i="11"/>
  <c r="F21" i="11"/>
  <c r="F112" i="11"/>
  <c r="F93" i="11"/>
  <c r="F91" i="11"/>
  <c r="F85" i="11"/>
  <c r="W85" i="11" s="1"/>
  <c r="F79" i="11"/>
  <c r="F75" i="11"/>
  <c r="F71" i="11"/>
  <c r="F64" i="11"/>
  <c r="O64" i="11" s="1"/>
  <c r="F53" i="11"/>
  <c r="AU53" i="11" s="1"/>
  <c r="F42" i="11"/>
  <c r="F35" i="11"/>
  <c r="O35" i="11" s="1"/>
  <c r="F29" i="11"/>
  <c r="F20" i="11"/>
  <c r="O20" i="11" s="1"/>
  <c r="F19" i="11"/>
  <c r="O19" i="11" s="1"/>
  <c r="F18" i="11"/>
  <c r="O18" i="11" s="1"/>
  <c r="F17" i="11"/>
  <c r="O17" i="11" s="1"/>
  <c r="F16" i="11"/>
  <c r="O16" i="11" s="1"/>
  <c r="F15" i="11"/>
  <c r="O15" i="11" s="1"/>
  <c r="F14" i="11"/>
  <c r="O14" i="11" s="1"/>
  <c r="F107" i="11"/>
  <c r="F24" i="11"/>
  <c r="F31" i="11"/>
  <c r="F36" i="11"/>
  <c r="F43" i="11"/>
  <c r="F46" i="11"/>
  <c r="F48" i="11"/>
  <c r="F76" i="11"/>
  <c r="AU76" i="11" s="1"/>
  <c r="F95" i="11"/>
  <c r="F10" i="11"/>
  <c r="H61" i="11"/>
  <c r="F44" i="11"/>
  <c r="F51" i="11"/>
  <c r="F57" i="11"/>
  <c r="CA57" i="11" s="1"/>
  <c r="H113" i="11"/>
  <c r="F77" i="11"/>
  <c r="F108" i="11"/>
  <c r="H113" i="10"/>
  <c r="F88" i="10"/>
  <c r="F87" i="10"/>
  <c r="F87" i="14" s="1"/>
  <c r="F86" i="10"/>
  <c r="W86" i="10" s="1"/>
  <c r="F85" i="10"/>
  <c r="W85" i="10" s="1"/>
  <c r="F84" i="10"/>
  <c r="W84" i="10" s="1"/>
  <c r="F83" i="10"/>
  <c r="W83" i="10" s="1"/>
  <c r="F82" i="10"/>
  <c r="F60" i="10"/>
  <c r="F59" i="10"/>
  <c r="F58" i="10"/>
  <c r="F49" i="10"/>
  <c r="F49" i="14" s="1"/>
  <c r="F39" i="10"/>
  <c r="F38" i="10"/>
  <c r="O38" i="10" s="1"/>
  <c r="F37" i="10"/>
  <c r="F112" i="10"/>
  <c r="F111" i="10"/>
  <c r="F95" i="10"/>
  <c r="F94" i="10"/>
  <c r="F94" i="14" s="1"/>
  <c r="F93" i="10"/>
  <c r="F92" i="10"/>
  <c r="F68" i="10"/>
  <c r="F67" i="10"/>
  <c r="F67" i="14" s="1"/>
  <c r="F47" i="10"/>
  <c r="AM47" i="10" s="1"/>
  <c r="F46" i="10"/>
  <c r="F31" i="10"/>
  <c r="F30" i="10"/>
  <c r="CA30" i="10" s="1"/>
  <c r="F29" i="10"/>
  <c r="F28" i="10"/>
  <c r="F105" i="10"/>
  <c r="F103" i="10"/>
  <c r="F101" i="10"/>
  <c r="AU101" i="10" s="1"/>
  <c r="F99" i="10"/>
  <c r="F97" i="10"/>
  <c r="AM97" i="10" s="1"/>
  <c r="F91" i="10"/>
  <c r="F80" i="10"/>
  <c r="F78" i="10"/>
  <c r="F76" i="10"/>
  <c r="AU76" i="10" s="1"/>
  <c r="F74" i="10"/>
  <c r="F72" i="10"/>
  <c r="O72" i="10" s="1"/>
  <c r="F70" i="10"/>
  <c r="F66" i="10"/>
  <c r="F64" i="10"/>
  <c r="F21" i="10"/>
  <c r="F21" i="14" s="1"/>
  <c r="F104" i="10"/>
  <c r="F102" i="10"/>
  <c r="F100" i="10"/>
  <c r="F98" i="10"/>
  <c r="F90" i="10"/>
  <c r="W90" i="10" s="1"/>
  <c r="F65" i="10"/>
  <c r="F27" i="10"/>
  <c r="F109" i="10"/>
  <c r="F107" i="10"/>
  <c r="F55" i="10"/>
  <c r="F53" i="10"/>
  <c r="AU53" i="10" s="1"/>
  <c r="F51" i="10"/>
  <c r="F43" i="10"/>
  <c r="F41" i="10"/>
  <c r="F35" i="10"/>
  <c r="O35" i="10" s="1"/>
  <c r="F20" i="10"/>
  <c r="F19" i="10"/>
  <c r="F18" i="10"/>
  <c r="O18" i="10" s="1"/>
  <c r="F17" i="10"/>
  <c r="F16" i="10"/>
  <c r="F15" i="10"/>
  <c r="F14" i="10"/>
  <c r="O14" i="10" s="1"/>
  <c r="F79" i="10"/>
  <c r="F77" i="10"/>
  <c r="F75" i="10"/>
  <c r="F73" i="10"/>
  <c r="F71" i="10"/>
  <c r="F25" i="10"/>
  <c r="F23" i="10"/>
  <c r="F36" i="10"/>
  <c r="F56" i="10"/>
  <c r="AU56" i="10" s="1"/>
  <c r="J114" i="10"/>
  <c r="F44" i="10"/>
  <c r="F48" i="10"/>
  <c r="F52" i="10"/>
  <c r="F54" i="10"/>
  <c r="F57" i="10"/>
  <c r="F10" i="10"/>
  <c r="F24" i="10"/>
  <c r="F42" i="10"/>
  <c r="F108" i="10"/>
  <c r="K139" i="5"/>
  <c r="L69" i="5"/>
  <c r="AW114" i="11" l="1"/>
  <c r="AW115" i="11" s="1"/>
  <c r="AO114" i="10"/>
  <c r="AO115" i="10" s="1"/>
  <c r="AU114" i="12"/>
  <c r="AU115" i="12" s="1"/>
  <c r="AZ28" i="15"/>
  <c r="CB32" i="15"/>
  <c r="X61" i="12"/>
  <c r="AM114" i="12"/>
  <c r="AM115" i="12" s="1"/>
  <c r="CJ71" i="13"/>
  <c r="CN71" i="13" s="1"/>
  <c r="CO71" i="13" s="1"/>
  <c r="CA114" i="12"/>
  <c r="CA115" i="12" s="1"/>
  <c r="AB78" i="13"/>
  <c r="CO90" i="13"/>
  <c r="CJ75" i="12"/>
  <c r="CN73" i="13"/>
  <c r="CO73" i="13" s="1"/>
  <c r="AB93" i="12"/>
  <c r="CJ52" i="13"/>
  <c r="CJ37" i="13"/>
  <c r="CJ71" i="12"/>
  <c r="CN71" i="12" s="1"/>
  <c r="CO71" i="12" s="1"/>
  <c r="CO100" i="13"/>
  <c r="Y114" i="10"/>
  <c r="Y115" i="10" s="1"/>
  <c r="AN113" i="13"/>
  <c r="CA114" i="13"/>
  <c r="CA115" i="13" s="1"/>
  <c r="CJ92" i="15"/>
  <c r="CB61" i="15"/>
  <c r="AN32" i="12"/>
  <c r="AB75" i="13"/>
  <c r="CB32" i="12"/>
  <c r="CN58" i="13"/>
  <c r="CO58" i="13" s="1"/>
  <c r="BT113" i="12"/>
  <c r="AB77" i="13"/>
  <c r="CJ37" i="15"/>
  <c r="AB90" i="12"/>
  <c r="BT61" i="12"/>
  <c r="T73" i="13"/>
  <c r="CN93" i="12"/>
  <c r="CO93" i="12" s="1"/>
  <c r="CO64" i="13"/>
  <c r="BS114" i="13"/>
  <c r="BS115" i="13" s="1"/>
  <c r="CI32" i="12"/>
  <c r="AB71" i="13"/>
  <c r="CO16" i="13"/>
  <c r="CN73" i="12"/>
  <c r="AR99" i="12"/>
  <c r="CI113" i="12"/>
  <c r="CJ103" i="12"/>
  <c r="F25" i="14"/>
  <c r="F80" i="14"/>
  <c r="CI32" i="15"/>
  <c r="CJ48" i="12"/>
  <c r="CN48" i="12" s="1"/>
  <c r="CO48" i="12" s="1"/>
  <c r="CO54" i="13"/>
  <c r="CN75" i="13"/>
  <c r="CO75" i="13" s="1"/>
  <c r="CJ41" i="13"/>
  <c r="AJ58" i="13"/>
  <c r="CB61" i="12"/>
  <c r="CO101" i="13"/>
  <c r="CO30" i="12"/>
  <c r="CI61" i="12"/>
  <c r="AF61" i="12"/>
  <c r="CN92" i="12"/>
  <c r="CO92" i="12" s="1"/>
  <c r="CN47" i="12"/>
  <c r="CO47" i="12" s="1"/>
  <c r="CJ42" i="13"/>
  <c r="CN42" i="13" s="1"/>
  <c r="CO42" i="13" s="1"/>
  <c r="BX107" i="13"/>
  <c r="CK48" i="11"/>
  <c r="CK61" i="11" s="1"/>
  <c r="CJ36" i="13"/>
  <c r="CO82" i="12"/>
  <c r="CO20" i="13"/>
  <c r="CO98" i="13"/>
  <c r="T36" i="15"/>
  <c r="CN99" i="12"/>
  <c r="CO99" i="12" s="1"/>
  <c r="F16" i="14"/>
  <c r="O16" i="10"/>
  <c r="F51" i="14"/>
  <c r="AU51" i="10"/>
  <c r="AM51" i="10"/>
  <c r="AE51" i="10"/>
  <c r="W51" i="10"/>
  <c r="F98" i="14"/>
  <c r="AM98" i="10"/>
  <c r="P72" i="10"/>
  <c r="CI72" i="10"/>
  <c r="AV101" i="10"/>
  <c r="CJ101" i="10" s="1"/>
  <c r="CI101" i="10"/>
  <c r="AZ101" i="10"/>
  <c r="CI47" i="10"/>
  <c r="AN47" i="10"/>
  <c r="CJ47" i="10" s="1"/>
  <c r="F93" i="14"/>
  <c r="AE93" i="10"/>
  <c r="AM93" i="10"/>
  <c r="W93" i="10"/>
  <c r="F82" i="14"/>
  <c r="W82" i="10"/>
  <c r="AE51" i="11"/>
  <c r="W51" i="11"/>
  <c r="AU51" i="11"/>
  <c r="AM51" i="11"/>
  <c r="BK107" i="11"/>
  <c r="BC107" i="11"/>
  <c r="BS107" i="11"/>
  <c r="CA107" i="11"/>
  <c r="BS29" i="11"/>
  <c r="BT29" i="11" s="1"/>
  <c r="BX29" i="11" s="1"/>
  <c r="CA29" i="11"/>
  <c r="AU29" i="11"/>
  <c r="AV29" i="11" s="1"/>
  <c r="AZ29" i="11" s="1"/>
  <c r="AE29" i="11"/>
  <c r="AF29" i="11" s="1"/>
  <c r="AJ29" i="11" s="1"/>
  <c r="BC29" i="11"/>
  <c r="AM29" i="11"/>
  <c r="AN29" i="11" s="1"/>
  <c r="AR29" i="11" s="1"/>
  <c r="W29" i="11"/>
  <c r="AM92" i="11"/>
  <c r="AN92" i="11" s="1"/>
  <c r="AR92" i="11" s="1"/>
  <c r="AE92" i="11"/>
  <c r="L80" i="13"/>
  <c r="CO80" i="13"/>
  <c r="L39" i="13"/>
  <c r="CO39" i="13"/>
  <c r="L105" i="15"/>
  <c r="CO105" i="15"/>
  <c r="L60" i="15"/>
  <c r="CO60" i="15"/>
  <c r="L87" i="13"/>
  <c r="CO87" i="13"/>
  <c r="L95" i="13"/>
  <c r="CO95" i="13"/>
  <c r="L25" i="13"/>
  <c r="CO25" i="13"/>
  <c r="L49" i="13"/>
  <c r="CO49" i="13"/>
  <c r="AZ61" i="13"/>
  <c r="AZ32" i="15"/>
  <c r="CN103" i="15"/>
  <c r="CO103" i="15" s="1"/>
  <c r="CJ41" i="12"/>
  <c r="CO35" i="13"/>
  <c r="CN11" i="12"/>
  <c r="CO11" i="12" s="1"/>
  <c r="CO10" i="12"/>
  <c r="CO76" i="15"/>
  <c r="AJ32" i="13"/>
  <c r="BX61" i="13"/>
  <c r="CF41" i="13"/>
  <c r="CF61" i="13" s="1"/>
  <c r="CB61" i="13"/>
  <c r="CJ107" i="12"/>
  <c r="CN107" i="12" s="1"/>
  <c r="CO107" i="12" s="1"/>
  <c r="BD113" i="12"/>
  <c r="AR66" i="12"/>
  <c r="AN113" i="12"/>
  <c r="CO97" i="13"/>
  <c r="CF24" i="13"/>
  <c r="CF32" i="13" s="1"/>
  <c r="CB32" i="13"/>
  <c r="CO19" i="13"/>
  <c r="CN42" i="12"/>
  <c r="CO42" i="12" s="1"/>
  <c r="CJ46" i="13"/>
  <c r="CJ57" i="15"/>
  <c r="CN57" i="15" s="1"/>
  <c r="CO57" i="15" s="1"/>
  <c r="CF57" i="15"/>
  <c r="AE114" i="12"/>
  <c r="AE115" i="12" s="1"/>
  <c r="CJ78" i="12"/>
  <c r="CN14" i="12"/>
  <c r="CJ29" i="12"/>
  <c r="CN29" i="12" s="1"/>
  <c r="CO29" i="12" s="1"/>
  <c r="CO38" i="13"/>
  <c r="X61" i="13"/>
  <c r="BP113" i="12"/>
  <c r="CO18" i="13"/>
  <c r="CJ86" i="12"/>
  <c r="CN86" i="12" s="1"/>
  <c r="CO86" i="12" s="1"/>
  <c r="AB86" i="12"/>
  <c r="Q113" i="11"/>
  <c r="CK66" i="11"/>
  <c r="AG114" i="11"/>
  <c r="AG115" i="11" s="1"/>
  <c r="AO61" i="11"/>
  <c r="CB10" i="11"/>
  <c r="CB11" i="11" s="1"/>
  <c r="CA11" i="11"/>
  <c r="BK11" i="11"/>
  <c r="BL10" i="11"/>
  <c r="BL11" i="11" s="1"/>
  <c r="CN10" i="15"/>
  <c r="T70" i="13"/>
  <c r="CJ70" i="13"/>
  <c r="CN70" i="13" s="1"/>
  <c r="CO70" i="13" s="1"/>
  <c r="CJ28" i="13"/>
  <c r="CN28" i="13" s="1"/>
  <c r="CO28" i="13" s="1"/>
  <c r="CC114" i="10"/>
  <c r="CC115" i="10" s="1"/>
  <c r="AW114" i="10"/>
  <c r="AW115" i="10" s="1"/>
  <c r="P10" i="10"/>
  <c r="O11" i="10"/>
  <c r="CI10" i="10"/>
  <c r="AE11" i="10"/>
  <c r="AF10" i="10"/>
  <c r="AF11" i="10" s="1"/>
  <c r="AJ10" i="10"/>
  <c r="AJ11" i="10" s="1"/>
  <c r="CA24" i="10"/>
  <c r="O24" i="10"/>
  <c r="AE24" i="10"/>
  <c r="W24" i="10"/>
  <c r="AU24" i="10"/>
  <c r="BK24" i="10"/>
  <c r="AM24" i="10"/>
  <c r="F52" i="14"/>
  <c r="AU52" i="10"/>
  <c r="W52" i="10"/>
  <c r="AM52" i="10"/>
  <c r="AN52" i="10" s="1"/>
  <c r="AR52" i="10" s="1"/>
  <c r="AE52" i="10"/>
  <c r="O71" i="10"/>
  <c r="W71" i="10"/>
  <c r="X71" i="10" s="1"/>
  <c r="AB71" i="10" s="1"/>
  <c r="F17" i="14"/>
  <c r="O17" i="10"/>
  <c r="P35" i="10"/>
  <c r="CI35" i="10"/>
  <c r="CI53" i="10"/>
  <c r="AV53" i="10"/>
  <c r="CJ53" i="10" s="1"/>
  <c r="W27" i="10"/>
  <c r="AM27" i="10"/>
  <c r="O27" i="10"/>
  <c r="AU27" i="10"/>
  <c r="AV27" i="10" s="1"/>
  <c r="AZ27" i="10" s="1"/>
  <c r="AE27" i="10"/>
  <c r="F100" i="14"/>
  <c r="AU100" i="10"/>
  <c r="F64" i="14"/>
  <c r="O64" i="10"/>
  <c r="F74" i="14"/>
  <c r="W74" i="10"/>
  <c r="O74" i="10"/>
  <c r="AM91" i="10"/>
  <c r="AE91" i="10"/>
  <c r="AM103" i="10"/>
  <c r="AU103" i="10"/>
  <c r="AV103" i="10" s="1"/>
  <c r="AZ103" i="10" s="1"/>
  <c r="CI30" i="10"/>
  <c r="CB30" i="10"/>
  <c r="W37" i="10"/>
  <c r="O37" i="10"/>
  <c r="AM58" i="10"/>
  <c r="AE58" i="10"/>
  <c r="AU58" i="10"/>
  <c r="AV58" i="10" s="1"/>
  <c r="AZ58" i="10" s="1"/>
  <c r="X83" i="10"/>
  <c r="CJ83" i="10" s="1"/>
  <c r="CI83" i="10"/>
  <c r="AE77" i="11"/>
  <c r="AF77" i="11" s="1"/>
  <c r="AJ77" i="11" s="1"/>
  <c r="AM77" i="11"/>
  <c r="AU77" i="11"/>
  <c r="W77" i="11"/>
  <c r="CI76" i="11"/>
  <c r="W36" i="11"/>
  <c r="O36" i="11"/>
  <c r="CI14" i="11"/>
  <c r="P14" i="11"/>
  <c r="T14" i="11"/>
  <c r="CI18" i="11"/>
  <c r="P18" i="11"/>
  <c r="CJ18" i="11" s="1"/>
  <c r="CI35" i="11"/>
  <c r="P35" i="11"/>
  <c r="W71" i="11"/>
  <c r="O71" i="11"/>
  <c r="AM91" i="11"/>
  <c r="AE91" i="11"/>
  <c r="BC28" i="11"/>
  <c r="AU28" i="11"/>
  <c r="AM28" i="11"/>
  <c r="AE28" i="11"/>
  <c r="W28" i="11"/>
  <c r="BS28" i="11"/>
  <c r="CA28" i="11"/>
  <c r="CB28" i="11" s="1"/>
  <c r="CF28" i="11" s="1"/>
  <c r="AU78" i="11"/>
  <c r="AE78" i="11"/>
  <c r="AM78" i="11"/>
  <c r="AN78" i="11" s="1"/>
  <c r="AR78" i="11" s="1"/>
  <c r="W78" i="11"/>
  <c r="CI97" i="11"/>
  <c r="AN97" i="11"/>
  <c r="CJ97" i="11" s="1"/>
  <c r="CI101" i="11"/>
  <c r="AV101" i="11"/>
  <c r="CJ101" i="11" s="1"/>
  <c r="G54" i="11"/>
  <c r="AU54" i="11"/>
  <c r="G73" i="11"/>
  <c r="W73" i="11"/>
  <c r="X73" i="11" s="1"/>
  <c r="AB73" i="11" s="1"/>
  <c r="O73" i="11"/>
  <c r="L43" i="12"/>
  <c r="CO43" i="12"/>
  <c r="L111" i="13"/>
  <c r="CO111" i="13"/>
  <c r="L59" i="13"/>
  <c r="CO59" i="13"/>
  <c r="CN55" i="13"/>
  <c r="CO55" i="13" s="1"/>
  <c r="AE114" i="13"/>
  <c r="AE115" i="13" s="1"/>
  <c r="BK114" i="15"/>
  <c r="BK115" i="15" s="1"/>
  <c r="O114" i="15"/>
  <c r="O115" i="15" s="1"/>
  <c r="BX41" i="15"/>
  <c r="BX61" i="15" s="1"/>
  <c r="AB36" i="12"/>
  <c r="AB61" i="12" s="1"/>
  <c r="CO47" i="13"/>
  <c r="CO65" i="13"/>
  <c r="AR103" i="15"/>
  <c r="CJ103" i="15"/>
  <c r="AF61" i="13"/>
  <c r="CN48" i="13"/>
  <c r="CO48" i="13" s="1"/>
  <c r="BX107" i="12"/>
  <c r="BX113" i="12" s="1"/>
  <c r="CF41" i="12"/>
  <c r="CN74" i="12"/>
  <c r="CO74" i="12" s="1"/>
  <c r="CO17" i="12"/>
  <c r="T74" i="13"/>
  <c r="CN78" i="13"/>
  <c r="CO78" i="13" s="1"/>
  <c r="AB23" i="12"/>
  <c r="AB32" i="12" s="1"/>
  <c r="X32" i="12"/>
  <c r="T37" i="15"/>
  <c r="CJ51" i="13"/>
  <c r="CN51" i="13" s="1"/>
  <c r="CO51" i="13" s="1"/>
  <c r="CN27" i="15"/>
  <c r="CO27" i="15" s="1"/>
  <c r="BP41" i="12"/>
  <c r="BP61" i="12" s="1"/>
  <c r="BX41" i="12"/>
  <c r="BX61" i="12" s="1"/>
  <c r="AB75" i="12"/>
  <c r="AR47" i="12"/>
  <c r="AR61" i="12" s="1"/>
  <c r="BH28" i="12"/>
  <c r="BH32" i="12" s="1"/>
  <c r="T37" i="12"/>
  <c r="CJ37" i="12"/>
  <c r="CN37" i="12" s="1"/>
  <c r="CO37" i="12" s="1"/>
  <c r="BX108" i="12"/>
  <c r="CJ108" i="12"/>
  <c r="CN108" i="12" s="1"/>
  <c r="CO108" i="12" s="1"/>
  <c r="BH32" i="13"/>
  <c r="CK48" i="10"/>
  <c r="CK61" i="10" s="1"/>
  <c r="AR91" i="12"/>
  <c r="CN91" i="12"/>
  <c r="CO91" i="12" s="1"/>
  <c r="CO72" i="12"/>
  <c r="CO85" i="13"/>
  <c r="BD113" i="13"/>
  <c r="CJ107" i="13"/>
  <c r="CN107" i="13" s="1"/>
  <c r="CO107" i="13" s="1"/>
  <c r="CJ42" i="12"/>
  <c r="BX108" i="13"/>
  <c r="BX113" i="13" s="1"/>
  <c r="CJ108" i="13"/>
  <c r="CN108" i="13" s="1"/>
  <c r="CO108" i="13" s="1"/>
  <c r="CO86" i="13"/>
  <c r="CK20" i="11"/>
  <c r="CK32" i="11" s="1"/>
  <c r="Q32" i="11"/>
  <c r="Q114" i="11" s="1"/>
  <c r="Q115" i="11" s="1"/>
  <c r="CJ23" i="12"/>
  <c r="CN23" i="12" s="1"/>
  <c r="CO23" i="12" s="1"/>
  <c r="AR23" i="13"/>
  <c r="AN32" i="13"/>
  <c r="CJ23" i="13"/>
  <c r="T37" i="13"/>
  <c r="T66" i="12"/>
  <c r="T113" i="12" s="1"/>
  <c r="CJ66" i="12"/>
  <c r="CN66" i="12" s="1"/>
  <c r="CO66" i="12" s="1"/>
  <c r="CO73" i="12"/>
  <c r="T46" i="15"/>
  <c r="CJ46" i="15"/>
  <c r="CN46" i="15" s="1"/>
  <c r="CO46" i="15" s="1"/>
  <c r="CI32" i="13"/>
  <c r="AB32" i="13"/>
  <c r="CO72" i="13"/>
  <c r="CF113" i="12"/>
  <c r="BL113" i="12"/>
  <c r="BL114" i="12" s="1"/>
  <c r="BL115" i="12" s="1"/>
  <c r="CK91" i="11"/>
  <c r="BM114" i="11"/>
  <c r="BM115" i="11" s="1"/>
  <c r="AV10" i="11"/>
  <c r="AV11" i="11" s="1"/>
  <c r="AU11" i="11"/>
  <c r="AJ10" i="11"/>
  <c r="AJ11" i="11" s="1"/>
  <c r="AE11" i="11"/>
  <c r="AF10" i="11"/>
  <c r="AF11" i="11" s="1"/>
  <c r="CJ24" i="12"/>
  <c r="BD61" i="13"/>
  <c r="BP41" i="13"/>
  <c r="BP61" i="13" s="1"/>
  <c r="BL61" i="13"/>
  <c r="CN92" i="13"/>
  <c r="CO92" i="13" s="1"/>
  <c r="CJ93" i="13"/>
  <c r="CN93" i="13" s="1"/>
  <c r="CO93" i="13" s="1"/>
  <c r="BS114" i="12"/>
  <c r="BS115" i="12" s="1"/>
  <c r="CO85" i="12"/>
  <c r="CJ93" i="15"/>
  <c r="CN93" i="15" s="1"/>
  <c r="CO93" i="15" s="1"/>
  <c r="BM114" i="10"/>
  <c r="BM115" i="10" s="1"/>
  <c r="BK11" i="10"/>
  <c r="BL10" i="10"/>
  <c r="BL11" i="10" s="1"/>
  <c r="BC11" i="10"/>
  <c r="BD10" i="10"/>
  <c r="BD11" i="10" s="1"/>
  <c r="F42" i="14"/>
  <c r="BK42" i="10"/>
  <c r="BL42" i="10" s="1"/>
  <c r="BP42" i="10" s="1"/>
  <c r="AM42" i="10"/>
  <c r="BS42" i="10"/>
  <c r="AE42" i="10"/>
  <c r="AF42" i="10" s="1"/>
  <c r="AJ42" i="10" s="1"/>
  <c r="W42" i="10"/>
  <c r="BC42" i="10"/>
  <c r="O42" i="10"/>
  <c r="AU42" i="10"/>
  <c r="CA42" i="10"/>
  <c r="F54" i="14"/>
  <c r="AU54" i="10"/>
  <c r="F77" i="14"/>
  <c r="AM77" i="10"/>
  <c r="W77" i="10"/>
  <c r="AE77" i="10"/>
  <c r="AU77" i="10"/>
  <c r="AV77" i="10" s="1"/>
  <c r="AZ77" i="10" s="1"/>
  <c r="F20" i="14"/>
  <c r="O20" i="10"/>
  <c r="F29" i="14"/>
  <c r="BS29" i="10"/>
  <c r="AM29" i="10"/>
  <c r="W29" i="10"/>
  <c r="CA29" i="10"/>
  <c r="AU29" i="10"/>
  <c r="AE29" i="10"/>
  <c r="BC29" i="10"/>
  <c r="CI86" i="10"/>
  <c r="CA108" i="11"/>
  <c r="BS108" i="11"/>
  <c r="CI17" i="11"/>
  <c r="P17" i="11"/>
  <c r="T64" i="11"/>
  <c r="P64" i="11"/>
  <c r="CI64" i="11"/>
  <c r="CI85" i="11"/>
  <c r="X85" i="11"/>
  <c r="AM52" i="11"/>
  <c r="AN52" i="11" s="1"/>
  <c r="AR52" i="11" s="1"/>
  <c r="AU52" i="11"/>
  <c r="W52" i="11"/>
  <c r="AE52" i="11"/>
  <c r="O74" i="11"/>
  <c r="W74" i="11"/>
  <c r="P38" i="11"/>
  <c r="CJ38" i="11" s="1"/>
  <c r="CI38" i="11"/>
  <c r="T38" i="11"/>
  <c r="CI100" i="11"/>
  <c r="AV100" i="11"/>
  <c r="CJ100" i="11" s="1"/>
  <c r="G86" i="11"/>
  <c r="X86" i="11" s="1"/>
  <c r="CJ86" i="11" s="1"/>
  <c r="W86" i="11"/>
  <c r="L79" i="13"/>
  <c r="CO79" i="13"/>
  <c r="AU48" i="10"/>
  <c r="AM48" i="10"/>
  <c r="F36" i="14"/>
  <c r="W36" i="10"/>
  <c r="O36" i="10"/>
  <c r="F73" i="14"/>
  <c r="O73" i="10"/>
  <c r="W73" i="10"/>
  <c r="X73" i="10" s="1"/>
  <c r="AB73" i="10" s="1"/>
  <c r="CI14" i="10"/>
  <c r="P14" i="10"/>
  <c r="T14" i="10"/>
  <c r="P18" i="10"/>
  <c r="CJ18" i="10" s="1"/>
  <c r="CI18" i="10"/>
  <c r="F41" i="14"/>
  <c r="BC41" i="10"/>
  <c r="O41" i="10"/>
  <c r="CA41" i="10"/>
  <c r="BK41" i="10"/>
  <c r="W41" i="10"/>
  <c r="AU41" i="10"/>
  <c r="AV41" i="10" s="1"/>
  <c r="AZ41" i="10" s="1"/>
  <c r="BS41" i="10"/>
  <c r="AM41" i="10"/>
  <c r="AE41" i="10"/>
  <c r="F65" i="14"/>
  <c r="O65" i="10"/>
  <c r="F102" i="14"/>
  <c r="AU102" i="10"/>
  <c r="BK66" i="10"/>
  <c r="CA66" i="10"/>
  <c r="AU66" i="10"/>
  <c r="O66" i="10"/>
  <c r="AM66" i="10"/>
  <c r="AE66" i="10"/>
  <c r="W66" i="10"/>
  <c r="X66" i="10" s="1"/>
  <c r="AB66" i="10" s="1"/>
  <c r="CI76" i="10"/>
  <c r="AN97" i="10"/>
  <c r="CJ97" i="10" s="1"/>
  <c r="CI97" i="10"/>
  <c r="AR97" i="10"/>
  <c r="P38" i="10"/>
  <c r="CJ38" i="10" s="1"/>
  <c r="CI38" i="10"/>
  <c r="AU48" i="11"/>
  <c r="AV48" i="11" s="1"/>
  <c r="AZ48" i="11" s="1"/>
  <c r="AM48" i="11"/>
  <c r="CI15" i="11"/>
  <c r="P15" i="11"/>
  <c r="CI19" i="11"/>
  <c r="P19" i="11"/>
  <c r="BS42" i="11"/>
  <c r="BC42" i="11"/>
  <c r="AM42" i="11"/>
  <c r="W42" i="11"/>
  <c r="CA42" i="11"/>
  <c r="CB42" i="11" s="1"/>
  <c r="CF42" i="11" s="1"/>
  <c r="BK42" i="11"/>
  <c r="AU42" i="11"/>
  <c r="AV42" i="11" s="1"/>
  <c r="AZ42" i="11" s="1"/>
  <c r="AE42" i="11"/>
  <c r="O42" i="11"/>
  <c r="AE75" i="11"/>
  <c r="AF75" i="11" s="1"/>
  <c r="AJ75" i="11" s="1"/>
  <c r="AU75" i="11"/>
  <c r="AV75" i="11" s="1"/>
  <c r="AZ75" i="11" s="1"/>
  <c r="AM75" i="11"/>
  <c r="W75" i="11"/>
  <c r="AM93" i="11"/>
  <c r="W93" i="11"/>
  <c r="AE93" i="11"/>
  <c r="AF93" i="11" s="1"/>
  <c r="AJ93" i="11" s="1"/>
  <c r="BS41" i="11"/>
  <c r="AE41" i="11"/>
  <c r="BK41" i="11"/>
  <c r="AM41" i="11"/>
  <c r="BC41" i="11"/>
  <c r="O41" i="11"/>
  <c r="AU41" i="11"/>
  <c r="CA41" i="11"/>
  <c r="W41" i="11"/>
  <c r="CI82" i="11"/>
  <c r="X82" i="11"/>
  <c r="CJ82" i="11" s="1"/>
  <c r="AN98" i="11"/>
  <c r="CJ98" i="11" s="1"/>
  <c r="CI98" i="11"/>
  <c r="AV102" i="11"/>
  <c r="CI102" i="11"/>
  <c r="CI30" i="11"/>
  <c r="CB30" i="11"/>
  <c r="G27" i="11"/>
  <c r="K27" i="11" s="1"/>
  <c r="AU27" i="11"/>
  <c r="AV27" i="11" s="1"/>
  <c r="AZ27" i="11" s="1"/>
  <c r="AE27" i="11"/>
  <c r="AF27" i="11" s="1"/>
  <c r="AJ27" i="11" s="1"/>
  <c r="AM27" i="11"/>
  <c r="AN27" i="11" s="1"/>
  <c r="AR27" i="11" s="1"/>
  <c r="W27" i="11"/>
  <c r="O27" i="11"/>
  <c r="G72" i="11"/>
  <c r="K72" i="11" s="1"/>
  <c r="L72" i="11" s="1"/>
  <c r="O72" i="11"/>
  <c r="G23" i="11"/>
  <c r="AU23" i="11"/>
  <c r="AE23" i="11"/>
  <c r="O23" i="11"/>
  <c r="AM23" i="11"/>
  <c r="W23" i="11"/>
  <c r="L94" i="12"/>
  <c r="CO94" i="12"/>
  <c r="L68" i="12"/>
  <c r="CO68" i="12"/>
  <c r="L79" i="15"/>
  <c r="CO79" i="15"/>
  <c r="L94" i="13"/>
  <c r="CO94" i="13"/>
  <c r="L112" i="13"/>
  <c r="CO112" i="13"/>
  <c r="L21" i="13"/>
  <c r="CO21" i="13"/>
  <c r="L109" i="13"/>
  <c r="CO109" i="13"/>
  <c r="L88" i="13"/>
  <c r="CO88" i="13"/>
  <c r="L105" i="13"/>
  <c r="CO105" i="13"/>
  <c r="AR66" i="13"/>
  <c r="BP113" i="15"/>
  <c r="BP114" i="15" s="1"/>
  <c r="D129" i="15" s="1"/>
  <c r="F129" i="15" s="1"/>
  <c r="T32" i="12"/>
  <c r="AR23" i="12"/>
  <c r="AR32" i="12" s="1"/>
  <c r="CN103" i="13"/>
  <c r="CO103" i="13" s="1"/>
  <c r="CO19" i="12"/>
  <c r="T35" i="12"/>
  <c r="CJ35" i="12"/>
  <c r="CN35" i="12" s="1"/>
  <c r="CO35" i="12" s="1"/>
  <c r="P61" i="12"/>
  <c r="CN41" i="13"/>
  <c r="CO41" i="13" s="1"/>
  <c r="CN41" i="12"/>
  <c r="CO41" i="12" s="1"/>
  <c r="AZ66" i="12"/>
  <c r="AZ113" i="12" s="1"/>
  <c r="AV113" i="12"/>
  <c r="CO20" i="15"/>
  <c r="CJ29" i="15"/>
  <c r="CN29" i="15" s="1"/>
  <c r="CO29" i="15" s="1"/>
  <c r="CJ70" i="12"/>
  <c r="AN61" i="12"/>
  <c r="BP24" i="12"/>
  <c r="BP32" i="12" s="1"/>
  <c r="BT61" i="13"/>
  <c r="AN61" i="13"/>
  <c r="BT114" i="12"/>
  <c r="BT115" i="12" s="1"/>
  <c r="CJ52" i="12"/>
  <c r="CN52" i="12" s="1"/>
  <c r="CO52" i="12" s="1"/>
  <c r="T24" i="13"/>
  <c r="CJ24" i="13"/>
  <c r="AJ58" i="12"/>
  <c r="CJ58" i="12"/>
  <c r="CN58" i="12" s="1"/>
  <c r="CO58" i="12" s="1"/>
  <c r="CJ46" i="12"/>
  <c r="CN46" i="12" s="1"/>
  <c r="CO46" i="12" s="1"/>
  <c r="AZ23" i="12"/>
  <c r="AZ32" i="12" s="1"/>
  <c r="AV32" i="12"/>
  <c r="T36" i="13"/>
  <c r="T27" i="13"/>
  <c r="CJ27" i="13"/>
  <c r="CN27" i="13" s="1"/>
  <c r="CO27" i="13" s="1"/>
  <c r="CJ77" i="15"/>
  <c r="T46" i="13"/>
  <c r="CJ24" i="15"/>
  <c r="CN24" i="15" s="1"/>
  <c r="CO24" i="15" s="1"/>
  <c r="P113" i="12"/>
  <c r="P61" i="13"/>
  <c r="CN14" i="13"/>
  <c r="AB78" i="12"/>
  <c r="CN103" i="12"/>
  <c r="CO103" i="12" s="1"/>
  <c r="BH41" i="12"/>
  <c r="BH61" i="12" s="1"/>
  <c r="BD61" i="12"/>
  <c r="CJ57" i="12"/>
  <c r="CN57" i="12" s="1"/>
  <c r="CO57" i="12" s="1"/>
  <c r="CF57" i="12"/>
  <c r="CK57" i="11"/>
  <c r="CC61" i="11"/>
  <c r="BT10" i="11"/>
  <c r="BT11" i="11" s="1"/>
  <c r="BS11" i="11"/>
  <c r="CI10" i="11"/>
  <c r="O11" i="11"/>
  <c r="P10" i="11"/>
  <c r="BC11" i="11"/>
  <c r="BD10" i="11"/>
  <c r="BD11" i="11" s="1"/>
  <c r="BH10" i="11"/>
  <c r="BH11" i="11" s="1"/>
  <c r="BC114" i="13"/>
  <c r="BC115" i="13" s="1"/>
  <c r="AJ92" i="13"/>
  <c r="CJ29" i="13"/>
  <c r="W11" i="10"/>
  <c r="X10" i="10"/>
  <c r="X11" i="10" s="1"/>
  <c r="AB10" i="10"/>
  <c r="AB11" i="10" s="1"/>
  <c r="AU11" i="10"/>
  <c r="AV10" i="10"/>
  <c r="G108" i="10"/>
  <c r="CA108" i="10"/>
  <c r="BS108" i="10"/>
  <c r="F57" i="14"/>
  <c r="CA57" i="10"/>
  <c r="AM23" i="10"/>
  <c r="W23" i="10"/>
  <c r="O23" i="10"/>
  <c r="AU23" i="10"/>
  <c r="AE23" i="10"/>
  <c r="F75" i="14"/>
  <c r="AU75" i="10"/>
  <c r="W75" i="10"/>
  <c r="AM75" i="10"/>
  <c r="AN75" i="10" s="1"/>
  <c r="AR75" i="10" s="1"/>
  <c r="AE75" i="10"/>
  <c r="F15" i="14"/>
  <c r="O15" i="10"/>
  <c r="F19" i="14"/>
  <c r="O19" i="10"/>
  <c r="G107" i="10"/>
  <c r="BK107" i="10"/>
  <c r="BC107" i="10"/>
  <c r="CA107" i="10"/>
  <c r="CB107" i="10" s="1"/>
  <c r="CF107" i="10" s="1"/>
  <c r="BS107" i="10"/>
  <c r="AB90" i="10"/>
  <c r="CI90" i="10"/>
  <c r="X90" i="10"/>
  <c r="CJ90" i="10" s="1"/>
  <c r="O70" i="10"/>
  <c r="W70" i="10"/>
  <c r="X70" i="10" s="1"/>
  <c r="AB70" i="10" s="1"/>
  <c r="F78" i="14"/>
  <c r="W78" i="10"/>
  <c r="AU78" i="10"/>
  <c r="AE78" i="10"/>
  <c r="AM78" i="10"/>
  <c r="AU99" i="10"/>
  <c r="AV99" i="10" s="1"/>
  <c r="AZ99" i="10" s="1"/>
  <c r="AM99" i="10"/>
  <c r="F28" i="14"/>
  <c r="AM28" i="10"/>
  <c r="AN28" i="10" s="1"/>
  <c r="AR28" i="10" s="1"/>
  <c r="BC28" i="10"/>
  <c r="W28" i="10"/>
  <c r="CA28" i="10"/>
  <c r="AE28" i="10"/>
  <c r="AF28" i="10" s="1"/>
  <c r="AJ28" i="10" s="1"/>
  <c r="BS28" i="10"/>
  <c r="AU28" i="10"/>
  <c r="AV28" i="10" s="1"/>
  <c r="AZ28" i="10" s="1"/>
  <c r="BS46" i="10"/>
  <c r="BC46" i="10"/>
  <c r="AM46" i="10"/>
  <c r="W46" i="10"/>
  <c r="CA46" i="10"/>
  <c r="CB46" i="10" s="1"/>
  <c r="CF46" i="10" s="1"/>
  <c r="BK46" i="10"/>
  <c r="AU46" i="10"/>
  <c r="AV46" i="10" s="1"/>
  <c r="AZ46" i="10" s="1"/>
  <c r="AE46" i="10"/>
  <c r="AF46" i="10" s="1"/>
  <c r="AJ46" i="10" s="1"/>
  <c r="O46" i="10"/>
  <c r="AE92" i="10"/>
  <c r="AM92" i="10"/>
  <c r="F111" i="14"/>
  <c r="F39" i="14"/>
  <c r="F60" i="14"/>
  <c r="X85" i="10"/>
  <c r="CJ85" i="10" s="1"/>
  <c r="CI85" i="10"/>
  <c r="CN85" i="10" s="1"/>
  <c r="AB85" i="10"/>
  <c r="CI57" i="11"/>
  <c r="CA46" i="11"/>
  <c r="CB46" i="11" s="1"/>
  <c r="CF46" i="11" s="1"/>
  <c r="BK46" i="11"/>
  <c r="BL46" i="11" s="1"/>
  <c r="BP46" i="11" s="1"/>
  <c r="AU46" i="11"/>
  <c r="AV46" i="11" s="1"/>
  <c r="AZ46" i="11" s="1"/>
  <c r="AE46" i="11"/>
  <c r="AF46" i="11" s="1"/>
  <c r="AJ46" i="11" s="1"/>
  <c r="O46" i="11"/>
  <c r="BS46" i="11"/>
  <c r="BC46" i="11"/>
  <c r="AM46" i="11"/>
  <c r="W46" i="11"/>
  <c r="BK24" i="11"/>
  <c r="AM24" i="11"/>
  <c r="AE24" i="11"/>
  <c r="W24" i="11"/>
  <c r="CA24" i="11"/>
  <c r="AU24" i="11"/>
  <c r="O24" i="11"/>
  <c r="CI16" i="11"/>
  <c r="P16" i="11"/>
  <c r="CJ16" i="11" s="1"/>
  <c r="CI20" i="11"/>
  <c r="CN20" i="11" s="1"/>
  <c r="P20" i="11"/>
  <c r="CJ20" i="11" s="1"/>
  <c r="CI53" i="11"/>
  <c r="AV53" i="11"/>
  <c r="CI47" i="11"/>
  <c r="AN47" i="11"/>
  <c r="W70" i="11"/>
  <c r="X70" i="11" s="1"/>
  <c r="AB70" i="11" s="1"/>
  <c r="O70" i="11"/>
  <c r="CI90" i="11"/>
  <c r="CN90" i="11" s="1"/>
  <c r="CO90" i="11" s="1"/>
  <c r="X90" i="11"/>
  <c r="CJ90" i="11" s="1"/>
  <c r="AB90" i="11"/>
  <c r="O37" i="11"/>
  <c r="W37" i="11"/>
  <c r="AM58" i="11"/>
  <c r="AE58" i="11"/>
  <c r="AU58" i="11"/>
  <c r="X83" i="11"/>
  <c r="CJ83" i="11" s="1"/>
  <c r="CI83" i="11"/>
  <c r="AU99" i="11"/>
  <c r="AM99" i="11"/>
  <c r="AM103" i="11"/>
  <c r="AU103" i="11"/>
  <c r="G66" i="11"/>
  <c r="K66" i="11" s="1"/>
  <c r="AU66" i="11"/>
  <c r="AE66" i="11"/>
  <c r="O66" i="11"/>
  <c r="CA66" i="11"/>
  <c r="AM66" i="11"/>
  <c r="W66" i="11"/>
  <c r="BK66" i="11"/>
  <c r="L104" i="13"/>
  <c r="CO104" i="13"/>
  <c r="L59" i="15"/>
  <c r="CO59" i="15"/>
  <c r="L44" i="15"/>
  <c r="CO44" i="15"/>
  <c r="L109" i="15"/>
  <c r="CO109" i="15"/>
  <c r="L67" i="13"/>
  <c r="CO67" i="13"/>
  <c r="L44" i="13"/>
  <c r="CO44" i="13"/>
  <c r="L31" i="13"/>
  <c r="CO31" i="13"/>
  <c r="H32" i="14"/>
  <c r="CI113" i="13"/>
  <c r="CI114" i="13" s="1"/>
  <c r="CI115" i="13" s="1"/>
  <c r="AV61" i="13"/>
  <c r="BL113" i="13"/>
  <c r="BL114" i="13" s="1"/>
  <c r="BL115" i="13" s="1"/>
  <c r="AM114" i="13"/>
  <c r="AM115" i="13" s="1"/>
  <c r="BT32" i="15"/>
  <c r="BL113" i="15"/>
  <c r="BL114" i="15" s="1"/>
  <c r="BL115" i="15" s="1"/>
  <c r="X113" i="15"/>
  <c r="CO35" i="15"/>
  <c r="AF61" i="15"/>
  <c r="CF41" i="15"/>
  <c r="CF61" i="15" s="1"/>
  <c r="BP41" i="15"/>
  <c r="BP61" i="15" s="1"/>
  <c r="CN70" i="12"/>
  <c r="CO70" i="12" s="1"/>
  <c r="AZ23" i="13"/>
  <c r="AZ32" i="13" s="1"/>
  <c r="AV32" i="13"/>
  <c r="AR103" i="13"/>
  <c r="T71" i="13"/>
  <c r="T71" i="15"/>
  <c r="CJ71" i="15"/>
  <c r="CN71" i="15" s="1"/>
  <c r="CO71" i="15" s="1"/>
  <c r="CF24" i="12"/>
  <c r="CF32" i="12" s="1"/>
  <c r="AJ41" i="13"/>
  <c r="T41" i="13"/>
  <c r="AR48" i="13"/>
  <c r="AR61" i="13" s="1"/>
  <c r="T41" i="12"/>
  <c r="CN77" i="13"/>
  <c r="CO77" i="13" s="1"/>
  <c r="CN77" i="15"/>
  <c r="CO77" i="15" s="1"/>
  <c r="CN74" i="13"/>
  <c r="P32" i="13"/>
  <c r="CO57" i="13"/>
  <c r="CJ36" i="12"/>
  <c r="CN36" i="12" s="1"/>
  <c r="CO36" i="12" s="1"/>
  <c r="AJ46" i="12"/>
  <c r="AJ61" i="12" s="1"/>
  <c r="BX29" i="12"/>
  <c r="BX32" i="12" s="1"/>
  <c r="BX114" i="12" s="1"/>
  <c r="AJ23" i="13"/>
  <c r="AF32" i="13"/>
  <c r="CN37" i="15"/>
  <c r="CO37" i="15" s="1"/>
  <c r="AJ92" i="12"/>
  <c r="AJ113" i="12" s="1"/>
  <c r="T27" i="15"/>
  <c r="T32" i="15" s="1"/>
  <c r="T66" i="15"/>
  <c r="CJ66" i="15"/>
  <c r="CN66" i="15" s="1"/>
  <c r="CO66" i="15" s="1"/>
  <c r="BH107" i="12"/>
  <c r="BH113" i="12" s="1"/>
  <c r="BK114" i="12"/>
  <c r="BK115" i="12" s="1"/>
  <c r="AF113" i="12"/>
  <c r="CN75" i="12"/>
  <c r="CO75" i="12" s="1"/>
  <c r="AB42" i="13"/>
  <c r="BC114" i="12"/>
  <c r="BC115" i="12" s="1"/>
  <c r="CJ28" i="12"/>
  <c r="CN28" i="12" s="1"/>
  <c r="CO28" i="12" s="1"/>
  <c r="CN24" i="13"/>
  <c r="CO24" i="13" s="1"/>
  <c r="CO102" i="13"/>
  <c r="BX28" i="13"/>
  <c r="BX32" i="13" s="1"/>
  <c r="BT32" i="13"/>
  <c r="BT114" i="13" s="1"/>
  <c r="BT115" i="13" s="1"/>
  <c r="BD32" i="13"/>
  <c r="BD114" i="13" s="1"/>
  <c r="BD115" i="13" s="1"/>
  <c r="P32" i="12"/>
  <c r="CJ99" i="13"/>
  <c r="CN99" i="13" s="1"/>
  <c r="CO99" i="13" s="1"/>
  <c r="CN36" i="13"/>
  <c r="CO36" i="13" s="1"/>
  <c r="AR52" i="13"/>
  <c r="CN29" i="13"/>
  <c r="CO29" i="13" s="1"/>
  <c r="AB82" i="15"/>
  <c r="CN10" i="13"/>
  <c r="T42" i="12"/>
  <c r="CN46" i="13"/>
  <c r="CO46" i="13" s="1"/>
  <c r="CJ91" i="13"/>
  <c r="CN91" i="13" s="1"/>
  <c r="CO91" i="13" s="1"/>
  <c r="O114" i="12"/>
  <c r="O115" i="12" s="1"/>
  <c r="AJ23" i="12"/>
  <c r="AJ32" i="12" s="1"/>
  <c r="AF32" i="12"/>
  <c r="T23" i="13"/>
  <c r="T32" i="13" s="1"/>
  <c r="CN37" i="13"/>
  <c r="CO37" i="13" s="1"/>
  <c r="CJ51" i="12"/>
  <c r="CN51" i="12" s="1"/>
  <c r="CO51" i="12" s="1"/>
  <c r="CN52" i="13"/>
  <c r="CO52" i="13" s="1"/>
  <c r="BP24" i="15"/>
  <c r="BP32" i="15" s="1"/>
  <c r="CN78" i="12"/>
  <c r="CO78" i="12" s="1"/>
  <c r="BH29" i="12"/>
  <c r="X32" i="13"/>
  <c r="CJ23" i="15"/>
  <c r="CN23" i="15" s="1"/>
  <c r="CO23" i="15" s="1"/>
  <c r="AR103" i="12"/>
  <c r="T71" i="12"/>
  <c r="AB41" i="13"/>
  <c r="CO15" i="13"/>
  <c r="AO113" i="11"/>
  <c r="AN10" i="11"/>
  <c r="AN11" i="11" s="1"/>
  <c r="AM11" i="11"/>
  <c r="W11" i="11"/>
  <c r="X10" i="11"/>
  <c r="X11" i="11" s="1"/>
  <c r="CI65" i="11"/>
  <c r="P65" i="11"/>
  <c r="CJ65" i="11" s="1"/>
  <c r="Q113" i="10"/>
  <c r="Q114" i="10" s="1"/>
  <c r="Q115" i="10" s="1"/>
  <c r="CK66" i="10"/>
  <c r="CK113" i="10" s="1"/>
  <c r="P32" i="15"/>
  <c r="CN36" i="15"/>
  <c r="CO36" i="15" s="1"/>
  <c r="CN24" i="12"/>
  <c r="CO24" i="12" s="1"/>
  <c r="CJ27" i="12"/>
  <c r="CN27" i="12" s="1"/>
  <c r="CO27" i="12" s="1"/>
  <c r="BH41" i="13"/>
  <c r="BH61" i="13" s="1"/>
  <c r="BH114" i="13" s="1"/>
  <c r="D128" i="13" s="1"/>
  <c r="F128" i="13" s="1"/>
  <c r="CO82" i="13"/>
  <c r="CO100" i="15"/>
  <c r="AB93" i="13"/>
  <c r="CJ77" i="12"/>
  <c r="CN77" i="12" s="1"/>
  <c r="CO77" i="12" s="1"/>
  <c r="AR28" i="13"/>
  <c r="CJ78" i="15"/>
  <c r="CN78" i="15" s="1"/>
  <c r="CO78" i="15" s="1"/>
  <c r="CO86" i="15"/>
  <c r="CK24" i="10"/>
  <c r="CK32" i="10" s="1"/>
  <c r="CK114" i="10" s="1"/>
  <c r="CK115" i="10" s="1"/>
  <c r="AG114" i="10"/>
  <c r="AG115" i="10" s="1"/>
  <c r="AN10" i="10"/>
  <c r="AN11" i="10" s="1"/>
  <c r="AR10" i="10"/>
  <c r="AR11" i="10" s="1"/>
  <c r="AM11" i="10"/>
  <c r="CA11" i="10"/>
  <c r="CB10" i="10"/>
  <c r="BT10" i="10"/>
  <c r="BT11" i="10" s="1"/>
  <c r="BS11" i="10"/>
  <c r="CO64" i="16"/>
  <c r="AR99" i="16"/>
  <c r="AR113" i="16" s="1"/>
  <c r="L11" i="16"/>
  <c r="BP41" i="16"/>
  <c r="BP61" i="16" s="1"/>
  <c r="CO30" i="16"/>
  <c r="AM114" i="16"/>
  <c r="AM115" i="16" s="1"/>
  <c r="CO101" i="16"/>
  <c r="BS114" i="16"/>
  <c r="BS115" i="16" s="1"/>
  <c r="CB61" i="16"/>
  <c r="BK114" i="16"/>
  <c r="BK115" i="16" s="1"/>
  <c r="W114" i="16"/>
  <c r="W115" i="16" s="1"/>
  <c r="CN19" i="16"/>
  <c r="CO19" i="16" s="1"/>
  <c r="CI61" i="16"/>
  <c r="T15" i="16"/>
  <c r="CF57" i="16"/>
  <c r="BH32" i="16"/>
  <c r="CO76" i="16"/>
  <c r="CJ92" i="16"/>
  <c r="CN92" i="16" s="1"/>
  <c r="CO92" i="16" s="1"/>
  <c r="CN99" i="16"/>
  <c r="CO99" i="16" s="1"/>
  <c r="AN61" i="16"/>
  <c r="AR47" i="16"/>
  <c r="CO65" i="16"/>
  <c r="BX61" i="16"/>
  <c r="T42" i="16"/>
  <c r="CJ42" i="16"/>
  <c r="CN42" i="16" s="1"/>
  <c r="CO42" i="16" s="1"/>
  <c r="AB93" i="16"/>
  <c r="CJ93" i="16"/>
  <c r="CN93" i="16" s="1"/>
  <c r="CO93" i="16" s="1"/>
  <c r="AN113" i="16"/>
  <c r="CI32" i="16"/>
  <c r="CJ46" i="16"/>
  <c r="CN46" i="16" s="1"/>
  <c r="CO46" i="16" s="1"/>
  <c r="T74" i="16"/>
  <c r="CJ74" i="16"/>
  <c r="CN74" i="16" s="1"/>
  <c r="CO74" i="16" s="1"/>
  <c r="CA114" i="16"/>
  <c r="CA115" i="16" s="1"/>
  <c r="T18" i="16"/>
  <c r="CJ18" i="16"/>
  <c r="CN18" i="16" s="1"/>
  <c r="CO18" i="16" s="1"/>
  <c r="CN57" i="16"/>
  <c r="CO57" i="16" s="1"/>
  <c r="L80" i="16"/>
  <c r="CO80" i="16"/>
  <c r="L79" i="16"/>
  <c r="CO79" i="16"/>
  <c r="AJ92" i="16"/>
  <c r="AJ113" i="16" s="1"/>
  <c r="CF41" i="16"/>
  <c r="BX107" i="16"/>
  <c r="BX113" i="16" s="1"/>
  <c r="BT113" i="16"/>
  <c r="AB52" i="16"/>
  <c r="CJ52" i="16"/>
  <c r="CN52" i="16" s="1"/>
  <c r="CO52" i="16" s="1"/>
  <c r="AB29" i="16"/>
  <c r="CJ29" i="16"/>
  <c r="CN29" i="16" s="1"/>
  <c r="CO29" i="16" s="1"/>
  <c r="CN15" i="16"/>
  <c r="CO15" i="16" s="1"/>
  <c r="CJ66" i="16"/>
  <c r="CN66" i="16" s="1"/>
  <c r="CO66" i="16" s="1"/>
  <c r="T73" i="16"/>
  <c r="CJ73" i="16"/>
  <c r="CN73" i="16" s="1"/>
  <c r="CO73" i="16" s="1"/>
  <c r="AU114" i="16"/>
  <c r="AU115" i="16" s="1"/>
  <c r="AR41" i="16"/>
  <c r="AB78" i="16"/>
  <c r="CJ51" i="16"/>
  <c r="CN51" i="16" s="1"/>
  <c r="CO51" i="16" s="1"/>
  <c r="CJ77" i="16"/>
  <c r="CN77" i="16" s="1"/>
  <c r="CO77" i="16" s="1"/>
  <c r="CJ28" i="16"/>
  <c r="CN28" i="16" s="1"/>
  <c r="CO28" i="16" s="1"/>
  <c r="AJ58" i="16"/>
  <c r="CJ58" i="16"/>
  <c r="CN58" i="16" s="1"/>
  <c r="CO58" i="16" s="1"/>
  <c r="CJ48" i="16"/>
  <c r="CN48" i="16" s="1"/>
  <c r="CO48" i="16" s="1"/>
  <c r="AJ23" i="16"/>
  <c r="AJ32" i="16" s="1"/>
  <c r="AF32" i="16"/>
  <c r="T17" i="16"/>
  <c r="CJ17" i="16"/>
  <c r="CN17" i="16" s="1"/>
  <c r="CO17" i="16" s="1"/>
  <c r="CJ41" i="16"/>
  <c r="CN41" i="16" s="1"/>
  <c r="CO41" i="16" s="1"/>
  <c r="CJ24" i="16"/>
  <c r="CN24" i="16" s="1"/>
  <c r="CO24" i="16" s="1"/>
  <c r="BD32" i="16"/>
  <c r="T19" i="16"/>
  <c r="AZ66" i="16"/>
  <c r="AZ113" i="16" s="1"/>
  <c r="AV113" i="16"/>
  <c r="T46" i="16"/>
  <c r="L105" i="16"/>
  <c r="CO105" i="16"/>
  <c r="BP24" i="16"/>
  <c r="BP32" i="16" s="1"/>
  <c r="BL32" i="16"/>
  <c r="AZ23" i="16"/>
  <c r="AZ32" i="16" s="1"/>
  <c r="AV32" i="16"/>
  <c r="AJ61" i="16"/>
  <c r="BX28" i="16"/>
  <c r="BX32" i="16" s="1"/>
  <c r="BT32" i="16"/>
  <c r="T16" i="16"/>
  <c r="CJ16" i="16"/>
  <c r="CN16" i="16" s="1"/>
  <c r="CO16" i="16" s="1"/>
  <c r="BT61" i="16"/>
  <c r="AE114" i="16"/>
  <c r="AE115" i="16" s="1"/>
  <c r="CN78" i="16"/>
  <c r="CO78" i="16" s="1"/>
  <c r="BP66" i="16"/>
  <c r="BP113" i="16" s="1"/>
  <c r="BL113" i="16"/>
  <c r="CJ14" i="16"/>
  <c r="CN14" i="16" s="1"/>
  <c r="P32" i="16"/>
  <c r="AB36" i="16"/>
  <c r="X61" i="16"/>
  <c r="AB90" i="16"/>
  <c r="CJ90" i="16"/>
  <c r="CN90" i="16" s="1"/>
  <c r="CO90" i="16" s="1"/>
  <c r="BH61" i="16"/>
  <c r="CF66" i="16"/>
  <c r="CF113" i="16" s="1"/>
  <c r="CB113" i="16"/>
  <c r="L87" i="16"/>
  <c r="CO87" i="16"/>
  <c r="AF113" i="16"/>
  <c r="T23" i="16"/>
  <c r="CJ23" i="16"/>
  <c r="CN23" i="16" s="1"/>
  <c r="CO23" i="16" s="1"/>
  <c r="T71" i="16"/>
  <c r="CJ71" i="16"/>
  <c r="CN71" i="16" s="1"/>
  <c r="CO71" i="16" s="1"/>
  <c r="CJ86" i="16"/>
  <c r="CN86" i="16" s="1"/>
  <c r="CO86" i="16" s="1"/>
  <c r="AB86" i="16"/>
  <c r="CN47" i="16"/>
  <c r="CO47" i="16" s="1"/>
  <c r="CF24" i="16"/>
  <c r="CF32" i="16" s="1"/>
  <c r="CB32" i="16"/>
  <c r="AB23" i="16"/>
  <c r="X32" i="16"/>
  <c r="CJ75" i="16"/>
  <c r="CN75" i="16" s="1"/>
  <c r="CO75" i="16" s="1"/>
  <c r="CJ36" i="16"/>
  <c r="CN36" i="16" s="1"/>
  <c r="CO36" i="16" s="1"/>
  <c r="AF61" i="16"/>
  <c r="T37" i="16"/>
  <c r="CJ37" i="16"/>
  <c r="CN37" i="16" s="1"/>
  <c r="CO37" i="16" s="1"/>
  <c r="AR23" i="16"/>
  <c r="AR32" i="16" s="1"/>
  <c r="AN32" i="16"/>
  <c r="T27" i="16"/>
  <c r="CJ27" i="16"/>
  <c r="CN27" i="16" s="1"/>
  <c r="CO27" i="16" s="1"/>
  <c r="BC114" i="16"/>
  <c r="BC115" i="16" s="1"/>
  <c r="T35" i="16"/>
  <c r="CJ35" i="16"/>
  <c r="CN35" i="16" s="1"/>
  <c r="CO35" i="16" s="1"/>
  <c r="P61" i="16"/>
  <c r="BD61" i="16"/>
  <c r="BH107" i="16"/>
  <c r="BH113" i="16" s="1"/>
  <c r="CJ107" i="16"/>
  <c r="CN107" i="16" s="1"/>
  <c r="CO107" i="16" s="1"/>
  <c r="BD113" i="16"/>
  <c r="AN61" i="15"/>
  <c r="CJ58" i="15"/>
  <c r="CN58" i="15" s="1"/>
  <c r="CO58" i="15" s="1"/>
  <c r="AB52" i="15"/>
  <c r="CJ52" i="15"/>
  <c r="CN52" i="15" s="1"/>
  <c r="CO52" i="15" s="1"/>
  <c r="CJ51" i="15"/>
  <c r="CN51" i="15"/>
  <c r="CO51" i="15" s="1"/>
  <c r="CJ48" i="15"/>
  <c r="CN48" i="15" s="1"/>
  <c r="CO48" i="15" s="1"/>
  <c r="T42" i="15"/>
  <c r="CJ42" i="15"/>
  <c r="CN42" i="15" s="1"/>
  <c r="CO42" i="15" s="1"/>
  <c r="AE114" i="15"/>
  <c r="AE115" i="15" s="1"/>
  <c r="CI61" i="15"/>
  <c r="BH41" i="15"/>
  <c r="BH61" i="15" s="1"/>
  <c r="BD61" i="15"/>
  <c r="AB41" i="15"/>
  <c r="X61" i="15"/>
  <c r="P61" i="15"/>
  <c r="AJ41" i="15"/>
  <c r="AJ61" i="15" s="1"/>
  <c r="AR41" i="15"/>
  <c r="AR61" i="15" s="1"/>
  <c r="W114" i="15"/>
  <c r="W115" i="15" s="1"/>
  <c r="T41" i="15"/>
  <c r="T61" i="15" s="1"/>
  <c r="BX108" i="15"/>
  <c r="CJ108" i="15"/>
  <c r="CN108" i="15" s="1"/>
  <c r="CO108" i="15" s="1"/>
  <c r="BS114" i="15"/>
  <c r="BS115" i="15" s="1"/>
  <c r="BT113" i="15"/>
  <c r="BT114" i="15" s="1"/>
  <c r="BT115" i="15" s="1"/>
  <c r="CN92" i="15"/>
  <c r="CO92" i="15" s="1"/>
  <c r="AR92" i="15"/>
  <c r="CJ74" i="15"/>
  <c r="CN74" i="15" s="1"/>
  <c r="CO74" i="15" s="1"/>
  <c r="CN73" i="15"/>
  <c r="CO73" i="15" s="1"/>
  <c r="T73" i="15"/>
  <c r="AB75" i="15"/>
  <c r="CJ75" i="15"/>
  <c r="CN75" i="15" s="1"/>
  <c r="CO75" i="15" s="1"/>
  <c r="O114" i="16"/>
  <c r="O115" i="16" s="1"/>
  <c r="T70" i="16"/>
  <c r="CJ70" i="16"/>
  <c r="CN70" i="16" s="1"/>
  <c r="CO70" i="16" s="1"/>
  <c r="P113" i="16"/>
  <c r="T70" i="15"/>
  <c r="P113" i="15"/>
  <c r="CJ70" i="15"/>
  <c r="CN70" i="15" s="1"/>
  <c r="CO70" i="15" s="1"/>
  <c r="AB70" i="15"/>
  <c r="CJ83" i="16"/>
  <c r="CN83" i="16" s="1"/>
  <c r="CO83" i="16" s="1"/>
  <c r="X113" i="16"/>
  <c r="AB83" i="16"/>
  <c r="CI113" i="16"/>
  <c r="CF107" i="15"/>
  <c r="CF113" i="15" s="1"/>
  <c r="CB113" i="15"/>
  <c r="CA114" i="15"/>
  <c r="CA115" i="15" s="1"/>
  <c r="BD113" i="15"/>
  <c r="CJ107" i="15"/>
  <c r="CN107" i="15" s="1"/>
  <c r="CO107" i="15" s="1"/>
  <c r="BX107" i="15"/>
  <c r="BX113" i="15" s="1"/>
  <c r="BH107" i="15"/>
  <c r="BH113" i="15" s="1"/>
  <c r="CN91" i="16"/>
  <c r="CO91" i="16" s="1"/>
  <c r="CJ91" i="15"/>
  <c r="AF113" i="15"/>
  <c r="AF114" i="15" s="1"/>
  <c r="AF115" i="15" s="1"/>
  <c r="AM114" i="15"/>
  <c r="AM115" i="15" s="1"/>
  <c r="AJ91" i="15"/>
  <c r="AJ113" i="15" s="1"/>
  <c r="CN91" i="15"/>
  <c r="CO91" i="15" s="1"/>
  <c r="AZ99" i="15"/>
  <c r="AZ113" i="15" s="1"/>
  <c r="AV113" i="15"/>
  <c r="AU114" i="15"/>
  <c r="AU115" i="15" s="1"/>
  <c r="AR99" i="15"/>
  <c r="CJ99" i="15"/>
  <c r="AN113" i="15"/>
  <c r="CI113" i="15"/>
  <c r="X32" i="15"/>
  <c r="CJ28" i="15"/>
  <c r="BH28" i="15"/>
  <c r="BH32" i="15" s="1"/>
  <c r="BD32" i="15"/>
  <c r="BD114" i="15" s="1"/>
  <c r="BD115" i="15" s="1"/>
  <c r="BX28" i="15"/>
  <c r="BX32" i="15" s="1"/>
  <c r="AR28" i="15"/>
  <c r="AR32" i="15" s="1"/>
  <c r="AN32" i="15"/>
  <c r="AB28" i="15"/>
  <c r="AB32" i="15" s="1"/>
  <c r="BC114" i="15"/>
  <c r="BC115" i="15" s="1"/>
  <c r="CF28" i="15"/>
  <c r="CF32" i="15" s="1"/>
  <c r="AJ28" i="15"/>
  <c r="AJ32" i="15" s="1"/>
  <c r="CO56" i="15"/>
  <c r="CI56" i="10"/>
  <c r="CJ56" i="16"/>
  <c r="CN56" i="16" s="1"/>
  <c r="CO56" i="16" s="1"/>
  <c r="AZ56" i="16"/>
  <c r="CI56" i="11"/>
  <c r="CJ56" i="12"/>
  <c r="CN56" i="12" s="1"/>
  <c r="CO56" i="12" s="1"/>
  <c r="AZ56" i="12"/>
  <c r="AZ61" i="12" s="1"/>
  <c r="CF66" i="13"/>
  <c r="CF113" i="13" s="1"/>
  <c r="CB113" i="13"/>
  <c r="AJ66" i="13"/>
  <c r="AJ113" i="13" s="1"/>
  <c r="AF113" i="13"/>
  <c r="AN114" i="13"/>
  <c r="AN115" i="13" s="1"/>
  <c r="CJ66" i="13"/>
  <c r="CN66" i="13" s="1"/>
  <c r="CO66" i="13" s="1"/>
  <c r="P113" i="13"/>
  <c r="P114" i="13" s="1"/>
  <c r="P115" i="13" s="1"/>
  <c r="AZ66" i="13"/>
  <c r="AZ113" i="13" s="1"/>
  <c r="AV113" i="13"/>
  <c r="AV114" i="13" s="1"/>
  <c r="AV115" i="13" s="1"/>
  <c r="BK114" i="13"/>
  <c r="BK115" i="13" s="1"/>
  <c r="O114" i="13"/>
  <c r="O115" i="13" s="1"/>
  <c r="BP66" i="13"/>
  <c r="BP113" i="13" s="1"/>
  <c r="L66" i="13"/>
  <c r="CJ55" i="15"/>
  <c r="AV61" i="15"/>
  <c r="AZ55" i="15"/>
  <c r="AZ61" i="15" s="1"/>
  <c r="G55" i="11"/>
  <c r="AV55" i="11" s="1"/>
  <c r="AU55" i="11"/>
  <c r="CJ55" i="16"/>
  <c r="AV61" i="16"/>
  <c r="AZ55" i="16"/>
  <c r="AV114" i="12"/>
  <c r="AV115" i="12" s="1"/>
  <c r="F55" i="14"/>
  <c r="AU55" i="10"/>
  <c r="K61" i="15"/>
  <c r="L61" i="15" s="1"/>
  <c r="CN55" i="12"/>
  <c r="CO84" i="15"/>
  <c r="CI84" i="10"/>
  <c r="CJ84" i="12"/>
  <c r="X113" i="12"/>
  <c r="X114" i="12" s="1"/>
  <c r="X115" i="12" s="1"/>
  <c r="AB84" i="12"/>
  <c r="CI84" i="11"/>
  <c r="CN84" i="13"/>
  <c r="CO84" i="16"/>
  <c r="L76" i="13"/>
  <c r="CO76" i="13"/>
  <c r="L74" i="13"/>
  <c r="CO74" i="13"/>
  <c r="L76" i="12"/>
  <c r="CO76" i="12"/>
  <c r="L28" i="15"/>
  <c r="F53" i="14"/>
  <c r="F103" i="14"/>
  <c r="F58" i="14"/>
  <c r="F108" i="14"/>
  <c r="F44" i="14"/>
  <c r="F23" i="14"/>
  <c r="F43" i="14"/>
  <c r="F107" i="14"/>
  <c r="F90" i="14"/>
  <c r="F104" i="14"/>
  <c r="F70" i="14"/>
  <c r="F46" i="14"/>
  <c r="F92" i="14"/>
  <c r="F85" i="14"/>
  <c r="H114" i="10"/>
  <c r="H119" i="10" s="1"/>
  <c r="F24" i="14"/>
  <c r="F79" i="14"/>
  <c r="F37" i="14"/>
  <c r="F68" i="14"/>
  <c r="F95" i="14"/>
  <c r="F38" i="14"/>
  <c r="F59" i="14"/>
  <c r="F84" i="14"/>
  <c r="F88" i="14"/>
  <c r="I114" i="14"/>
  <c r="I119" i="14" s="1"/>
  <c r="F109" i="14"/>
  <c r="F72" i="14"/>
  <c r="F101" i="14"/>
  <c r="F47" i="14"/>
  <c r="F112" i="14"/>
  <c r="F86" i="14"/>
  <c r="K128" i="14"/>
  <c r="K132" i="14" s="1"/>
  <c r="K132" i="10"/>
  <c r="K133" i="10" s="1"/>
  <c r="H61" i="14"/>
  <c r="F71" i="14"/>
  <c r="F35" i="14"/>
  <c r="F91" i="14"/>
  <c r="F30" i="14"/>
  <c r="K133" i="11"/>
  <c r="F56" i="14"/>
  <c r="F27" i="14"/>
  <c r="F10" i="14"/>
  <c r="F48" i="14"/>
  <c r="F14" i="14"/>
  <c r="F18" i="14"/>
  <c r="F76" i="14"/>
  <c r="F97" i="14"/>
  <c r="F105" i="14"/>
  <c r="F31" i="14"/>
  <c r="I115" i="11"/>
  <c r="I119" i="11"/>
  <c r="F66" i="14"/>
  <c r="F83" i="14"/>
  <c r="K32" i="13"/>
  <c r="L32" i="13" s="1"/>
  <c r="F99" i="14"/>
  <c r="K61" i="16"/>
  <c r="L61" i="16" s="1"/>
  <c r="L32" i="16"/>
  <c r="F119" i="16"/>
  <c r="F115" i="16"/>
  <c r="K113" i="16"/>
  <c r="L113" i="16" s="1"/>
  <c r="L64" i="16"/>
  <c r="L30" i="16"/>
  <c r="G114" i="16"/>
  <c r="L10" i="15"/>
  <c r="K32" i="15"/>
  <c r="G114" i="15"/>
  <c r="F119" i="15"/>
  <c r="F115" i="15"/>
  <c r="K113" i="15"/>
  <c r="L35" i="15"/>
  <c r="L15" i="15"/>
  <c r="K61" i="13"/>
  <c r="L61" i="13" s="1"/>
  <c r="L14" i="13"/>
  <c r="F119" i="13"/>
  <c r="K113" i="13"/>
  <c r="G114" i="13"/>
  <c r="F115" i="13"/>
  <c r="L11" i="13"/>
  <c r="K61" i="12"/>
  <c r="L61" i="12" s="1"/>
  <c r="K32" i="12"/>
  <c r="L14" i="12"/>
  <c r="F119" i="12"/>
  <c r="F115" i="12"/>
  <c r="G114" i="12"/>
  <c r="G115" i="12" s="1"/>
  <c r="L36" i="12"/>
  <c r="K113" i="12"/>
  <c r="H114" i="11"/>
  <c r="H119" i="11" s="1"/>
  <c r="K54" i="11"/>
  <c r="L54" i="11" s="1"/>
  <c r="K80" i="11"/>
  <c r="K87" i="11"/>
  <c r="G30" i="11"/>
  <c r="G77" i="11"/>
  <c r="K77" i="11" s="1"/>
  <c r="L77" i="11" s="1"/>
  <c r="G44" i="11"/>
  <c r="G76" i="11"/>
  <c r="G48" i="11"/>
  <c r="G31" i="11"/>
  <c r="K31" i="11" s="1"/>
  <c r="CO31" i="11" s="1"/>
  <c r="F32" i="11"/>
  <c r="G14" i="11"/>
  <c r="K14" i="11" s="1"/>
  <c r="G18" i="11"/>
  <c r="K18" i="11" s="1"/>
  <c r="F61" i="11"/>
  <c r="G35" i="11"/>
  <c r="G71" i="11"/>
  <c r="K71" i="11" s="1"/>
  <c r="L71" i="11" s="1"/>
  <c r="G91" i="11"/>
  <c r="G28" i="11"/>
  <c r="K28" i="11" s="1"/>
  <c r="G56" i="11"/>
  <c r="G78" i="11"/>
  <c r="K78" i="11" s="1"/>
  <c r="L78" i="11" s="1"/>
  <c r="G109" i="11"/>
  <c r="K109" i="11" s="1"/>
  <c r="CO109" i="11" s="1"/>
  <c r="G39" i="11"/>
  <c r="K39" i="11" s="1"/>
  <c r="G60" i="11"/>
  <c r="K60" i="11" s="1"/>
  <c r="G97" i="11"/>
  <c r="G101" i="11"/>
  <c r="K101" i="11" s="1"/>
  <c r="L101" i="11" s="1"/>
  <c r="G105" i="11"/>
  <c r="K105" i="11" s="1"/>
  <c r="K23" i="11"/>
  <c r="L23" i="11" s="1"/>
  <c r="G10" i="11"/>
  <c r="G11" i="11" s="1"/>
  <c r="F11" i="11"/>
  <c r="K73" i="11"/>
  <c r="L73" i="11" s="1"/>
  <c r="G46" i="11"/>
  <c r="K46" i="11" s="1"/>
  <c r="G15" i="11"/>
  <c r="K15" i="11" s="1"/>
  <c r="L15" i="11" s="1"/>
  <c r="G19" i="11"/>
  <c r="K19" i="11" s="1"/>
  <c r="L19" i="11" s="1"/>
  <c r="G42" i="11"/>
  <c r="K42" i="11" s="1"/>
  <c r="G75" i="11"/>
  <c r="K75" i="11" s="1"/>
  <c r="G93" i="11"/>
  <c r="K93" i="11" s="1"/>
  <c r="G41" i="11"/>
  <c r="K41" i="11" s="1"/>
  <c r="G68" i="11"/>
  <c r="K68" i="11" s="1"/>
  <c r="CO68" i="11" s="1"/>
  <c r="G88" i="11"/>
  <c r="K88" i="11" s="1"/>
  <c r="CO88" i="11" s="1"/>
  <c r="G111" i="11"/>
  <c r="K111" i="11" s="1"/>
  <c r="G49" i="11"/>
  <c r="G82" i="11"/>
  <c r="G98" i="11"/>
  <c r="G102" i="11"/>
  <c r="K102" i="11" s="1"/>
  <c r="L102" i="11" s="1"/>
  <c r="K140" i="11"/>
  <c r="J119" i="11"/>
  <c r="K65" i="11"/>
  <c r="L65" i="11" s="1"/>
  <c r="G57" i="11"/>
  <c r="G95" i="11"/>
  <c r="K95" i="11" s="1"/>
  <c r="G43" i="11"/>
  <c r="G24" i="11"/>
  <c r="K24" i="11" s="1"/>
  <c r="G16" i="11"/>
  <c r="K16" i="11" s="1"/>
  <c r="G20" i="11"/>
  <c r="K20" i="11"/>
  <c r="L20" i="11" s="1"/>
  <c r="G53" i="11"/>
  <c r="K53" i="11" s="1"/>
  <c r="G79" i="11"/>
  <c r="K79" i="11" s="1"/>
  <c r="CO79" i="11" s="1"/>
  <c r="G112" i="11"/>
  <c r="G47" i="11"/>
  <c r="G70" i="11"/>
  <c r="K70" i="11"/>
  <c r="L70" i="11" s="1"/>
  <c r="G90" i="11"/>
  <c r="K90" i="11" s="1"/>
  <c r="G37" i="11"/>
  <c r="K37" i="11" s="1"/>
  <c r="L37" i="11" s="1"/>
  <c r="G58" i="11"/>
  <c r="G83" i="11"/>
  <c r="K83" i="11" s="1"/>
  <c r="G99" i="11"/>
  <c r="K99" i="11" s="1"/>
  <c r="L99" i="11" s="1"/>
  <c r="G103" i="11"/>
  <c r="K94" i="11"/>
  <c r="L66" i="11"/>
  <c r="K25" i="11"/>
  <c r="K86" i="11"/>
  <c r="L67" i="11"/>
  <c r="L27" i="11"/>
  <c r="J115" i="11"/>
  <c r="G108" i="11"/>
  <c r="K108" i="11" s="1"/>
  <c r="G51" i="11"/>
  <c r="K51" i="11" s="1"/>
  <c r="L51" i="11" s="1"/>
  <c r="G36" i="11"/>
  <c r="G107" i="11"/>
  <c r="K107" i="11" s="1"/>
  <c r="G17" i="11"/>
  <c r="K17" i="11" s="1"/>
  <c r="L17" i="11" s="1"/>
  <c r="G29" i="11"/>
  <c r="K29" i="11" s="1"/>
  <c r="L29" i="11" s="1"/>
  <c r="G64" i="11"/>
  <c r="F113" i="11"/>
  <c r="G85" i="11"/>
  <c r="K85" i="11" s="1"/>
  <c r="G21" i="11"/>
  <c r="G52" i="11"/>
  <c r="G74" i="11"/>
  <c r="K74" i="11" s="1"/>
  <c r="G92" i="11"/>
  <c r="K92" i="11" s="1"/>
  <c r="L92" i="11" s="1"/>
  <c r="G38" i="11"/>
  <c r="G59" i="11"/>
  <c r="K59" i="11" s="1"/>
  <c r="CO59" i="11" s="1"/>
  <c r="G84" i="11"/>
  <c r="X84" i="11" s="1"/>
  <c r="G100" i="11"/>
  <c r="K100" i="11" s="1"/>
  <c r="L100" i="11" s="1"/>
  <c r="G104" i="11"/>
  <c r="G24" i="10"/>
  <c r="G10" i="10"/>
  <c r="K10" i="10" s="1"/>
  <c r="K11" i="10" s="1"/>
  <c r="F11" i="10"/>
  <c r="G48" i="10"/>
  <c r="G56" i="10"/>
  <c r="AV56" i="10" s="1"/>
  <c r="CJ56" i="10" s="1"/>
  <c r="CN56" i="10" s="1"/>
  <c r="G71" i="10"/>
  <c r="G79" i="10"/>
  <c r="G17" i="10"/>
  <c r="F61" i="10"/>
  <c r="G35" i="10"/>
  <c r="G35" i="14" s="1"/>
  <c r="G53" i="10"/>
  <c r="G27" i="10"/>
  <c r="G100" i="10"/>
  <c r="F113" i="10"/>
  <c r="G64" i="10"/>
  <c r="G74" i="10"/>
  <c r="G91" i="10"/>
  <c r="G103" i="10"/>
  <c r="G30" i="10"/>
  <c r="G30" i="14" s="1"/>
  <c r="G67" i="10"/>
  <c r="G67" i="14" s="1"/>
  <c r="K67" i="14" s="1"/>
  <c r="L67" i="14" s="1"/>
  <c r="G94" i="10"/>
  <c r="G37" i="10"/>
  <c r="G58" i="10"/>
  <c r="G83" i="10"/>
  <c r="G87" i="10"/>
  <c r="I119" i="10"/>
  <c r="G57" i="10"/>
  <c r="G44" i="10"/>
  <c r="G44" i="14" s="1"/>
  <c r="K44" i="14" s="1"/>
  <c r="L44" i="14" s="1"/>
  <c r="G36" i="10"/>
  <c r="G36" i="14" s="1"/>
  <c r="G73" i="10"/>
  <c r="G73" i="14" s="1"/>
  <c r="K73" i="14" s="1"/>
  <c r="L73" i="14" s="1"/>
  <c r="F32" i="10"/>
  <c r="G14" i="10"/>
  <c r="G18" i="10"/>
  <c r="K18" i="10" s="1"/>
  <c r="G41" i="10"/>
  <c r="K41" i="10" s="1"/>
  <c r="L41" i="10" s="1"/>
  <c r="G55" i="10"/>
  <c r="AV55" i="10" s="1"/>
  <c r="G65" i="10"/>
  <c r="G65" i="14" s="1"/>
  <c r="K65" i="14" s="1"/>
  <c r="L65" i="14" s="1"/>
  <c r="K65" i="10"/>
  <c r="L65" i="10" s="1"/>
  <c r="G102" i="10"/>
  <c r="G66" i="10"/>
  <c r="G66" i="14" s="1"/>
  <c r="G76" i="10"/>
  <c r="G97" i="10"/>
  <c r="G97" i="14" s="1"/>
  <c r="G105" i="10"/>
  <c r="G31" i="10"/>
  <c r="G68" i="10"/>
  <c r="G95" i="10"/>
  <c r="K95" i="10" s="1"/>
  <c r="CO95" i="10" s="1"/>
  <c r="G38" i="10"/>
  <c r="K38" i="10" s="1"/>
  <c r="G59" i="10"/>
  <c r="G59" i="14" s="1"/>
  <c r="K59" i="14" s="1"/>
  <c r="G84" i="10"/>
  <c r="X84" i="10" s="1"/>
  <c r="G88" i="10"/>
  <c r="K88" i="10" s="1"/>
  <c r="CO88" i="10" s="1"/>
  <c r="G54" i="10"/>
  <c r="G54" i="14" s="1"/>
  <c r="K140" i="10"/>
  <c r="J119" i="10"/>
  <c r="G23" i="10"/>
  <c r="G75" i="10"/>
  <c r="G15" i="10"/>
  <c r="G19" i="10"/>
  <c r="K19" i="10"/>
  <c r="L19" i="10" s="1"/>
  <c r="G43" i="10"/>
  <c r="G107" i="14"/>
  <c r="G90" i="10"/>
  <c r="K90" i="10"/>
  <c r="L90" i="10" s="1"/>
  <c r="G104" i="10"/>
  <c r="K104" i="10" s="1"/>
  <c r="G70" i="10"/>
  <c r="G70" i="14" s="1"/>
  <c r="G78" i="10"/>
  <c r="G99" i="10"/>
  <c r="K99" i="10" s="1"/>
  <c r="G28" i="10"/>
  <c r="G46" i="10"/>
  <c r="G46" i="14" s="1"/>
  <c r="G92" i="10"/>
  <c r="K92" i="10" s="1"/>
  <c r="L92" i="10" s="1"/>
  <c r="G111" i="10"/>
  <c r="K111" i="10" s="1"/>
  <c r="G39" i="10"/>
  <c r="G60" i="10"/>
  <c r="K60" i="10" s="1"/>
  <c r="G85" i="10"/>
  <c r="K85" i="10" s="1"/>
  <c r="G42" i="10"/>
  <c r="K42" i="10" s="1"/>
  <c r="L42" i="10" s="1"/>
  <c r="I115" i="10"/>
  <c r="G52" i="10"/>
  <c r="J115" i="10"/>
  <c r="G25" i="10"/>
  <c r="G77" i="10"/>
  <c r="K77" i="10" s="1"/>
  <c r="G16" i="10"/>
  <c r="G20" i="10"/>
  <c r="G51" i="10"/>
  <c r="G109" i="10"/>
  <c r="G98" i="10"/>
  <c r="G21" i="10"/>
  <c r="G21" i="14" s="1"/>
  <c r="K21" i="14" s="1"/>
  <c r="L21" i="14" s="1"/>
  <c r="G72" i="10"/>
  <c r="G80" i="10"/>
  <c r="G80" i="14" s="1"/>
  <c r="G101" i="10"/>
  <c r="G101" i="14" s="1"/>
  <c r="G29" i="10"/>
  <c r="G29" i="14" s="1"/>
  <c r="K29" i="14" s="1"/>
  <c r="G47" i="10"/>
  <c r="G93" i="10"/>
  <c r="G112" i="10"/>
  <c r="G112" i="14" s="1"/>
  <c r="G49" i="10"/>
  <c r="G82" i="10"/>
  <c r="G86" i="10"/>
  <c r="X86" i="10" s="1"/>
  <c r="CJ86" i="10" s="1"/>
  <c r="CN86" i="10" s="1"/>
  <c r="M48" i="9"/>
  <c r="L48" i="9"/>
  <c r="K48" i="9"/>
  <c r="J48" i="9"/>
  <c r="I48" i="9"/>
  <c r="L46" i="9"/>
  <c r="K46" i="9"/>
  <c r="J46" i="9"/>
  <c r="N39" i="9"/>
  <c r="M39" i="9"/>
  <c r="L39" i="9"/>
  <c r="K39" i="9"/>
  <c r="I39" i="9"/>
  <c r="N38" i="9"/>
  <c r="M38" i="9"/>
  <c r="L38" i="9"/>
  <c r="K38" i="9"/>
  <c r="J40" i="9"/>
  <c r="I38" i="9"/>
  <c r="N37" i="9"/>
  <c r="M37" i="9"/>
  <c r="L37" i="9"/>
  <c r="K37" i="9"/>
  <c r="I37" i="9"/>
  <c r="N34" i="9"/>
  <c r="M34" i="9"/>
  <c r="L34" i="9"/>
  <c r="J34" i="9"/>
  <c r="I34" i="9"/>
  <c r="N33" i="9"/>
  <c r="M33" i="9"/>
  <c r="L33" i="9"/>
  <c r="K35" i="9"/>
  <c r="J33" i="9"/>
  <c r="I33" i="9"/>
  <c r="N29" i="9"/>
  <c r="L29" i="9"/>
  <c r="K29" i="9"/>
  <c r="J29" i="9"/>
  <c r="I29" i="9"/>
  <c r="N28" i="9"/>
  <c r="L28" i="9"/>
  <c r="K28" i="9"/>
  <c r="J28" i="9"/>
  <c r="I28" i="9"/>
  <c r="N24" i="9"/>
  <c r="M24" i="9"/>
  <c r="K24" i="9"/>
  <c r="J24" i="9"/>
  <c r="I24" i="9"/>
  <c r="N23" i="9"/>
  <c r="M23" i="9"/>
  <c r="L25" i="9"/>
  <c r="K23" i="9"/>
  <c r="J23" i="9"/>
  <c r="I23" i="9"/>
  <c r="N20" i="9"/>
  <c r="M20" i="9"/>
  <c r="L20" i="9"/>
  <c r="J20" i="9"/>
  <c r="I20" i="9"/>
  <c r="N19" i="9"/>
  <c r="M19" i="9"/>
  <c r="L19" i="9"/>
  <c r="J19" i="9"/>
  <c r="I19" i="9"/>
  <c r="N16" i="9"/>
  <c r="M16" i="9"/>
  <c r="L16" i="9"/>
  <c r="K16" i="9"/>
  <c r="I16" i="9"/>
  <c r="N15" i="9"/>
  <c r="M15" i="9"/>
  <c r="L15" i="9"/>
  <c r="K15" i="9"/>
  <c r="I15" i="9"/>
  <c r="M12" i="9"/>
  <c r="L12" i="9"/>
  <c r="K12" i="9"/>
  <c r="J12" i="9"/>
  <c r="M11" i="9"/>
  <c r="L11" i="9"/>
  <c r="K11" i="9"/>
  <c r="J11" i="9"/>
  <c r="M10" i="9"/>
  <c r="L10" i="9"/>
  <c r="K10" i="9"/>
  <c r="J10" i="9"/>
  <c r="AF114" i="12" l="1"/>
  <c r="AF115" i="12" s="1"/>
  <c r="BD114" i="12"/>
  <c r="BD115" i="12" s="1"/>
  <c r="CI114" i="12"/>
  <c r="CI115" i="12" s="1"/>
  <c r="G98" i="14"/>
  <c r="K98" i="14" s="1"/>
  <c r="L98" i="14" s="1"/>
  <c r="CN61" i="13"/>
  <c r="AB61" i="13"/>
  <c r="AR98" i="11"/>
  <c r="CJ32" i="13"/>
  <c r="BP114" i="12"/>
  <c r="CN97" i="11"/>
  <c r="K36" i="14"/>
  <c r="L36" i="14" s="1"/>
  <c r="X114" i="13"/>
  <c r="X115" i="13" s="1"/>
  <c r="T61" i="13"/>
  <c r="BX114" i="13"/>
  <c r="D130" i="13" s="1"/>
  <c r="F130" i="13" s="1"/>
  <c r="G90" i="14"/>
  <c r="K90" i="14" s="1"/>
  <c r="L90" i="14" s="1"/>
  <c r="AZ114" i="12"/>
  <c r="D127" i="12" s="1"/>
  <c r="F127" i="12" s="1"/>
  <c r="CB114" i="15"/>
  <c r="AB113" i="13"/>
  <c r="AB114" i="13" s="1"/>
  <c r="D124" i="13" s="1"/>
  <c r="F124" i="13" s="1"/>
  <c r="AB10" i="11"/>
  <c r="AB11" i="11" s="1"/>
  <c r="AJ114" i="12"/>
  <c r="AJ115" i="12" s="1"/>
  <c r="AJ61" i="13"/>
  <c r="O113" i="11"/>
  <c r="T16" i="11"/>
  <c r="T38" i="10"/>
  <c r="CN100" i="11"/>
  <c r="BH10" i="10"/>
  <c r="BH11" i="10" s="1"/>
  <c r="CN53" i="10"/>
  <c r="BP10" i="11"/>
  <c r="BP11" i="11" s="1"/>
  <c r="CB114" i="12"/>
  <c r="CB115" i="12" s="1"/>
  <c r="K80" i="10"/>
  <c r="CO80" i="10" s="1"/>
  <c r="G52" i="14"/>
  <c r="K52" i="14" s="1"/>
  <c r="L52" i="14" s="1"/>
  <c r="K54" i="14"/>
  <c r="CJ61" i="12"/>
  <c r="CN65" i="11"/>
  <c r="CO65" i="11" s="1"/>
  <c r="BP115" i="15"/>
  <c r="O32" i="10"/>
  <c r="AR113" i="13"/>
  <c r="AR113" i="12"/>
  <c r="AR97" i="11"/>
  <c r="CN18" i="11"/>
  <c r="CO18" i="11" s="1"/>
  <c r="O61" i="11"/>
  <c r="AZ53" i="10"/>
  <c r="T113" i="13"/>
  <c r="T114" i="13" s="1"/>
  <c r="CJ61" i="13"/>
  <c r="BX115" i="12"/>
  <c r="D130" i="12"/>
  <c r="F130" i="12" s="1"/>
  <c r="G57" i="14"/>
  <c r="K57" i="14" s="1"/>
  <c r="L57" i="14" s="1"/>
  <c r="CB57" i="10"/>
  <c r="CJ57" i="10" s="1"/>
  <c r="L39" i="11"/>
  <c r="CO39" i="11"/>
  <c r="CO10" i="13"/>
  <c r="CN11" i="13"/>
  <c r="CO11" i="13" s="1"/>
  <c r="AM113" i="11"/>
  <c r="AN66" i="11"/>
  <c r="AR66" i="11" s="1"/>
  <c r="AV66" i="11"/>
  <c r="AU113" i="11"/>
  <c r="CI99" i="11"/>
  <c r="AN99" i="11"/>
  <c r="X37" i="11"/>
  <c r="AB37" i="11" s="1"/>
  <c r="CO20" i="11"/>
  <c r="X24" i="11"/>
  <c r="AB24" i="11" s="1"/>
  <c r="X46" i="11"/>
  <c r="AB46" i="11"/>
  <c r="P46" i="11"/>
  <c r="CI46" i="11"/>
  <c r="CO85" i="10"/>
  <c r="X46" i="10"/>
  <c r="AB46" i="10" s="1"/>
  <c r="X28" i="10"/>
  <c r="CI28" i="10"/>
  <c r="CI99" i="10"/>
  <c r="AN99" i="10"/>
  <c r="CJ99" i="10" s="1"/>
  <c r="AV78" i="10"/>
  <c r="AZ78" i="10" s="1"/>
  <c r="P70" i="10"/>
  <c r="CI70" i="10"/>
  <c r="BT107" i="10"/>
  <c r="BX107" i="10" s="1"/>
  <c r="BS113" i="10"/>
  <c r="AV75" i="10"/>
  <c r="AZ75" i="10" s="1"/>
  <c r="P23" i="10"/>
  <c r="CI23" i="10"/>
  <c r="AZ10" i="10"/>
  <c r="AZ11" i="10" s="1"/>
  <c r="AV11" i="10"/>
  <c r="P11" i="11"/>
  <c r="CJ10" i="11"/>
  <c r="CJ11" i="11" s="1"/>
  <c r="P23" i="11"/>
  <c r="P72" i="11"/>
  <c r="CI72" i="11"/>
  <c r="CF30" i="11"/>
  <c r="CJ30" i="11"/>
  <c r="AZ41" i="11"/>
  <c r="AV41" i="11"/>
  <c r="BL41" i="11"/>
  <c r="BK61" i="11"/>
  <c r="CI93" i="11"/>
  <c r="X93" i="11"/>
  <c r="AB93" i="11"/>
  <c r="AN42" i="11"/>
  <c r="AR42" i="11" s="1"/>
  <c r="CI66" i="10"/>
  <c r="P66" i="10"/>
  <c r="AV102" i="10"/>
  <c r="CJ102" i="10" s="1"/>
  <c r="CN102" i="10" s="1"/>
  <c r="CO102" i="10" s="1"/>
  <c r="CI102" i="10"/>
  <c r="AE61" i="10"/>
  <c r="AF41" i="10"/>
  <c r="X41" i="10"/>
  <c r="AB41" i="10" s="1"/>
  <c r="BD41" i="10"/>
  <c r="BH41" i="10" s="1"/>
  <c r="BC61" i="10"/>
  <c r="P36" i="10"/>
  <c r="T36" i="10" s="1"/>
  <c r="CI36" i="10"/>
  <c r="AV48" i="10"/>
  <c r="AZ48" i="10" s="1"/>
  <c r="CI74" i="11"/>
  <c r="P74" i="11"/>
  <c r="T74" i="11"/>
  <c r="CB29" i="10"/>
  <c r="CF29" i="10" s="1"/>
  <c r="AF77" i="10"/>
  <c r="AJ77" i="10"/>
  <c r="CI54" i="10"/>
  <c r="AV54" i="10"/>
  <c r="P42" i="10"/>
  <c r="CI42" i="10"/>
  <c r="BT42" i="10"/>
  <c r="BX42" i="10" s="1"/>
  <c r="BH114" i="12"/>
  <c r="D128" i="12" s="1"/>
  <c r="F128" i="12" s="1"/>
  <c r="CI54" i="11"/>
  <c r="AV54" i="11"/>
  <c r="CI78" i="11"/>
  <c r="X78" i="11"/>
  <c r="AB78" i="11" s="1"/>
  <c r="AN28" i="11"/>
  <c r="AR28" i="11" s="1"/>
  <c r="CJ35" i="11"/>
  <c r="CN35" i="11" s="1"/>
  <c r="CO35" i="11" s="1"/>
  <c r="AN77" i="11"/>
  <c r="AR77" i="11" s="1"/>
  <c r="P37" i="10"/>
  <c r="T37" i="10" s="1"/>
  <c r="CI37" i="10"/>
  <c r="CI74" i="10"/>
  <c r="P74" i="10"/>
  <c r="CN35" i="10"/>
  <c r="CI52" i="10"/>
  <c r="X52" i="10"/>
  <c r="AB52" i="10" s="1"/>
  <c r="BK32" i="10"/>
  <c r="BL24" i="10"/>
  <c r="BP24" i="10" s="1"/>
  <c r="BP32" i="10" s="1"/>
  <c r="P24" i="10"/>
  <c r="T24" i="10"/>
  <c r="CI24" i="10"/>
  <c r="P11" i="10"/>
  <c r="CJ10" i="10"/>
  <c r="CJ11" i="10" s="1"/>
  <c r="CN11" i="15"/>
  <c r="CO11" i="15" s="1"/>
  <c r="CO10" i="15"/>
  <c r="AO114" i="11"/>
  <c r="AO115" i="11" s="1"/>
  <c r="CI29" i="11"/>
  <c r="X29" i="11"/>
  <c r="AB29" i="11" s="1"/>
  <c r="BT107" i="11"/>
  <c r="BX107" i="11"/>
  <c r="BS113" i="11"/>
  <c r="AV51" i="11"/>
  <c r="AZ51" i="11" s="1"/>
  <c r="T72" i="10"/>
  <c r="CJ72" i="10"/>
  <c r="AF51" i="10"/>
  <c r="AJ51" i="10" s="1"/>
  <c r="P16" i="10"/>
  <c r="CJ16" i="10" s="1"/>
  <c r="CI16" i="10"/>
  <c r="T16" i="10"/>
  <c r="G76" i="14"/>
  <c r="K76" i="14" s="1"/>
  <c r="L76" i="14" s="1"/>
  <c r="AV76" i="10"/>
  <c r="G103" i="14"/>
  <c r="G71" i="14"/>
  <c r="K71" i="14" s="1"/>
  <c r="L71" i="14" s="1"/>
  <c r="L25" i="11"/>
  <c r="CO25" i="11"/>
  <c r="L95" i="11"/>
  <c r="CO95" i="11"/>
  <c r="AN91" i="11"/>
  <c r="AR91" i="11" s="1"/>
  <c r="AF91" i="11"/>
  <c r="W113" i="11"/>
  <c r="CJ113" i="13"/>
  <c r="CJ114" i="13" s="1"/>
  <c r="CJ115" i="13" s="1"/>
  <c r="CB114" i="13"/>
  <c r="CB115" i="13" s="1"/>
  <c r="AR113" i="15"/>
  <c r="AB113" i="15"/>
  <c r="CF10" i="10"/>
  <c r="CF11" i="10" s="1"/>
  <c r="CB11" i="10"/>
  <c r="CA113" i="11"/>
  <c r="CB66" i="11"/>
  <c r="CF66" i="11" s="1"/>
  <c r="AV99" i="11"/>
  <c r="AZ99" i="11" s="1"/>
  <c r="AV58" i="11"/>
  <c r="AZ58" i="11" s="1"/>
  <c r="P37" i="11"/>
  <c r="CI37" i="11"/>
  <c r="P70" i="11"/>
  <c r="CI70" i="11"/>
  <c r="AZ53" i="11"/>
  <c r="CJ53" i="11"/>
  <c r="CN53" i="11" s="1"/>
  <c r="CO53" i="11" s="1"/>
  <c r="T20" i="11"/>
  <c r="P24" i="11"/>
  <c r="CI24" i="11"/>
  <c r="T24" i="11"/>
  <c r="AF24" i="11"/>
  <c r="AJ24" i="11" s="1"/>
  <c r="AN46" i="11"/>
  <c r="AR46" i="11"/>
  <c r="AN92" i="10"/>
  <c r="AR92" i="10" s="1"/>
  <c r="AN46" i="10"/>
  <c r="AR46" i="10"/>
  <c r="BT28" i="10"/>
  <c r="BX28" i="10" s="1"/>
  <c r="BS32" i="10"/>
  <c r="BC32" i="10"/>
  <c r="BD28" i="10"/>
  <c r="X78" i="10"/>
  <c r="AB78" i="10" s="1"/>
  <c r="CI78" i="10"/>
  <c r="CN90" i="10"/>
  <c r="CO90" i="10" s="1"/>
  <c r="P19" i="10"/>
  <c r="CJ19" i="10" s="1"/>
  <c r="CI19" i="10"/>
  <c r="T19" i="10"/>
  <c r="AF75" i="10"/>
  <c r="AJ75" i="10" s="1"/>
  <c r="X23" i="10"/>
  <c r="W32" i="10"/>
  <c r="BT108" i="10"/>
  <c r="CI108" i="10"/>
  <c r="BX10" i="11"/>
  <c r="BX11" i="11" s="1"/>
  <c r="AE32" i="11"/>
  <c r="AF23" i="11"/>
  <c r="CN30" i="11"/>
  <c r="CN98" i="11"/>
  <c r="CN82" i="11"/>
  <c r="P41" i="11"/>
  <c r="CI41" i="11"/>
  <c r="AF41" i="11"/>
  <c r="AE61" i="11"/>
  <c r="AN93" i="11"/>
  <c r="AR93" i="11" s="1"/>
  <c r="BL42" i="11"/>
  <c r="BP42" i="11" s="1"/>
  <c r="BD42" i="11"/>
  <c r="BH42" i="11" s="1"/>
  <c r="T15" i="11"/>
  <c r="CJ15" i="11"/>
  <c r="CN15" i="11" s="1"/>
  <c r="CO15" i="11" s="1"/>
  <c r="CN38" i="10"/>
  <c r="CO38" i="10" s="1"/>
  <c r="CN97" i="10"/>
  <c r="AV66" i="10"/>
  <c r="AU113" i="10"/>
  <c r="AN41" i="10"/>
  <c r="AR41" i="10" s="1"/>
  <c r="AM61" i="10"/>
  <c r="BP41" i="10"/>
  <c r="BL41" i="10"/>
  <c r="BK61" i="10"/>
  <c r="X36" i="10"/>
  <c r="W61" i="10"/>
  <c r="AZ100" i="11"/>
  <c r="CN38" i="11"/>
  <c r="AF52" i="11"/>
  <c r="AJ52" i="11"/>
  <c r="AB85" i="11"/>
  <c r="CJ85" i="11"/>
  <c r="CN85" i="11" s="1"/>
  <c r="CO85" i="11" s="1"/>
  <c r="CJ64" i="11"/>
  <c r="BT108" i="11"/>
  <c r="CI108" i="11"/>
  <c r="BD29" i="10"/>
  <c r="BH29" i="10" s="1"/>
  <c r="X29" i="10"/>
  <c r="CI29" i="10"/>
  <c r="CI20" i="10"/>
  <c r="P20" i="10"/>
  <c r="CJ20" i="10" s="1"/>
  <c r="CI77" i="10"/>
  <c r="X77" i="10"/>
  <c r="BD42" i="10"/>
  <c r="BH42" i="10"/>
  <c r="AN42" i="10"/>
  <c r="AR42" i="10" s="1"/>
  <c r="AZ10" i="11"/>
  <c r="AZ11" i="11" s="1"/>
  <c r="CF61" i="12"/>
  <c r="P73" i="11"/>
  <c r="CJ73" i="11" s="1"/>
  <c r="CI73" i="11"/>
  <c r="CI28" i="11"/>
  <c r="BT28" i="11"/>
  <c r="BS32" i="11"/>
  <c r="AV28" i="11"/>
  <c r="AZ28" i="11" s="1"/>
  <c r="T71" i="11"/>
  <c r="P71" i="11"/>
  <c r="CI71" i="11"/>
  <c r="T18" i="11"/>
  <c r="O32" i="11"/>
  <c r="X37" i="10"/>
  <c r="AB37" i="10" s="1"/>
  <c r="CI103" i="10"/>
  <c r="AN103" i="10"/>
  <c r="CJ103" i="10" s="1"/>
  <c r="AB74" i="10"/>
  <c r="X74" i="10"/>
  <c r="CI100" i="10"/>
  <c r="AV100" i="10"/>
  <c r="CJ100" i="10" s="1"/>
  <c r="P27" i="10"/>
  <c r="T27" i="10"/>
  <c r="CI27" i="10"/>
  <c r="T35" i="10"/>
  <c r="CJ35" i="10"/>
  <c r="P71" i="10"/>
  <c r="CJ71" i="10" s="1"/>
  <c r="CI71" i="10"/>
  <c r="AV52" i="10"/>
  <c r="AZ52" i="10" s="1"/>
  <c r="AV24" i="10"/>
  <c r="AZ24" i="10" s="1"/>
  <c r="CB24" i="10"/>
  <c r="CF24" i="10" s="1"/>
  <c r="CI11" i="10"/>
  <c r="CN10" i="10"/>
  <c r="CF10" i="11"/>
  <c r="CF11" i="11" s="1"/>
  <c r="CN32" i="12"/>
  <c r="CO32" i="12" s="1"/>
  <c r="CO14" i="12"/>
  <c r="CN23" i="13"/>
  <c r="CO23" i="13" s="1"/>
  <c r="CJ32" i="12"/>
  <c r="CB29" i="11"/>
  <c r="CI107" i="11"/>
  <c r="BC113" i="11"/>
  <c r="BD107" i="11"/>
  <c r="CI51" i="11"/>
  <c r="X51" i="11"/>
  <c r="CI93" i="10"/>
  <c r="X93" i="10"/>
  <c r="AB93" i="10"/>
  <c r="AR47" i="10"/>
  <c r="CN101" i="10"/>
  <c r="CI98" i="10"/>
  <c r="AN98" i="10"/>
  <c r="AN51" i="10"/>
  <c r="AR51" i="10" s="1"/>
  <c r="L60" i="10"/>
  <c r="CO60" i="10"/>
  <c r="L105" i="11"/>
  <c r="CO105" i="11"/>
  <c r="L111" i="10"/>
  <c r="CO111" i="10"/>
  <c r="G91" i="14"/>
  <c r="AF91" i="10"/>
  <c r="AN91" i="10"/>
  <c r="K57" i="11"/>
  <c r="L57" i="11" s="1"/>
  <c r="CB57" i="11"/>
  <c r="L111" i="11"/>
  <c r="CO111" i="11"/>
  <c r="K76" i="11"/>
  <c r="L76" i="11" s="1"/>
  <c r="AV76" i="11"/>
  <c r="L87" i="11"/>
  <c r="CO87" i="11"/>
  <c r="CF114" i="12"/>
  <c r="BL66" i="11"/>
  <c r="BK113" i="11"/>
  <c r="CI66" i="11"/>
  <c r="P66" i="11"/>
  <c r="CJ66" i="11" s="1"/>
  <c r="AV103" i="11"/>
  <c r="AZ103" i="11" s="1"/>
  <c r="AB83" i="11"/>
  <c r="CI58" i="11"/>
  <c r="AF58" i="11"/>
  <c r="AV24" i="11"/>
  <c r="AZ24" i="11" s="1"/>
  <c r="AN24" i="11"/>
  <c r="AR24" i="11"/>
  <c r="BD46" i="11"/>
  <c r="BH46" i="11" s="1"/>
  <c r="CI92" i="10"/>
  <c r="AF92" i="10"/>
  <c r="AJ92" i="10" s="1"/>
  <c r="BL46" i="10"/>
  <c r="BL61" i="10" s="1"/>
  <c r="BD46" i="10"/>
  <c r="BD61" i="10" s="1"/>
  <c r="AN78" i="10"/>
  <c r="AR78" i="10" s="1"/>
  <c r="BD107" i="10"/>
  <c r="BH107" i="10" s="1"/>
  <c r="BH113" i="10" s="1"/>
  <c r="BC113" i="10"/>
  <c r="CI107" i="10"/>
  <c r="AE32" i="10"/>
  <c r="AF23" i="10"/>
  <c r="AM32" i="10"/>
  <c r="AN23" i="10"/>
  <c r="AR23" i="10"/>
  <c r="CB108" i="10"/>
  <c r="CF108" i="10" s="1"/>
  <c r="CI11" i="11"/>
  <c r="CN10" i="11"/>
  <c r="CC114" i="11"/>
  <c r="CC115" i="11" s="1"/>
  <c r="CI23" i="11"/>
  <c r="X23" i="11"/>
  <c r="W32" i="11"/>
  <c r="AV23" i="11"/>
  <c r="AZ23" i="11" s="1"/>
  <c r="AU32" i="11"/>
  <c r="T27" i="11"/>
  <c r="P27" i="11"/>
  <c r="CI27" i="11"/>
  <c r="X41" i="11"/>
  <c r="AB41" i="11" s="1"/>
  <c r="BC61" i="11"/>
  <c r="BC114" i="11" s="1"/>
  <c r="BD41" i="11"/>
  <c r="BD61" i="11" s="1"/>
  <c r="BS61" i="11"/>
  <c r="BT41" i="11"/>
  <c r="BX41" i="11" s="1"/>
  <c r="BX61" i="11" s="1"/>
  <c r="CI75" i="11"/>
  <c r="X75" i="11"/>
  <c r="AB75" i="11" s="1"/>
  <c r="P42" i="11"/>
  <c r="CI42" i="11"/>
  <c r="BT42" i="11"/>
  <c r="BX42" i="11" s="1"/>
  <c r="AF66" i="10"/>
  <c r="AJ66" i="10" s="1"/>
  <c r="AE113" i="10"/>
  <c r="CB66" i="10"/>
  <c r="CB113" i="10" s="1"/>
  <c r="CA113" i="10"/>
  <c r="CI65" i="10"/>
  <c r="P65" i="10"/>
  <c r="CJ65" i="10" s="1"/>
  <c r="BS61" i="10"/>
  <c r="BT41" i="10"/>
  <c r="BX41" i="10" s="1"/>
  <c r="CB41" i="10"/>
  <c r="CA61" i="10"/>
  <c r="CN18" i="10"/>
  <c r="CO18" i="10" s="1"/>
  <c r="P73" i="10"/>
  <c r="CJ73" i="10" s="1"/>
  <c r="CN73" i="10" s="1"/>
  <c r="CI73" i="10"/>
  <c r="CO100" i="11"/>
  <c r="CI52" i="11"/>
  <c r="X52" i="11"/>
  <c r="CB108" i="11"/>
  <c r="CF108" i="11" s="1"/>
  <c r="AF29" i="10"/>
  <c r="AJ29" i="10"/>
  <c r="AN29" i="10"/>
  <c r="AR29" i="10" s="1"/>
  <c r="AN77" i="10"/>
  <c r="AR77" i="10" s="1"/>
  <c r="CB42" i="10"/>
  <c r="CF42" i="10" s="1"/>
  <c r="X42" i="10"/>
  <c r="AB42" i="10" s="1"/>
  <c r="BP115" i="12"/>
  <c r="D129" i="12"/>
  <c r="F129" i="12" s="1"/>
  <c r="CN101" i="11"/>
  <c r="CO101" i="11" s="1"/>
  <c r="AF78" i="11"/>
  <c r="AJ78" i="11"/>
  <c r="X28" i="11"/>
  <c r="BC32" i="11"/>
  <c r="BD28" i="11"/>
  <c r="BH28" i="11" s="1"/>
  <c r="X71" i="11"/>
  <c r="CJ71" i="11" s="1"/>
  <c r="P36" i="11"/>
  <c r="P61" i="11" s="1"/>
  <c r="CI36" i="11"/>
  <c r="CN36" i="11" s="1"/>
  <c r="CI77" i="11"/>
  <c r="X77" i="11"/>
  <c r="CN83" i="10"/>
  <c r="CI58" i="10"/>
  <c r="AF58" i="10"/>
  <c r="CF30" i="10"/>
  <c r="CJ30" i="10"/>
  <c r="CI91" i="10"/>
  <c r="AJ91" i="10"/>
  <c r="AN27" i="10"/>
  <c r="AR27" i="10"/>
  <c r="P17" i="10"/>
  <c r="CJ17" i="10" s="1"/>
  <c r="CN17" i="10" s="1"/>
  <c r="CI17" i="10"/>
  <c r="AF52" i="10"/>
  <c r="AJ52" i="10"/>
  <c r="X24" i="10"/>
  <c r="AB24" i="10" s="1"/>
  <c r="T10" i="10"/>
  <c r="T11" i="10" s="1"/>
  <c r="AN114" i="12"/>
  <c r="AN115" i="12" s="1"/>
  <c r="CI92" i="11"/>
  <c r="AF92" i="11"/>
  <c r="CJ92" i="11" s="1"/>
  <c r="BD29" i="11"/>
  <c r="BL107" i="11"/>
  <c r="BP107" i="11" s="1"/>
  <c r="AF51" i="11"/>
  <c r="AJ51" i="11" s="1"/>
  <c r="AN93" i="10"/>
  <c r="AR93" i="10" s="1"/>
  <c r="AV51" i="10"/>
  <c r="AV61" i="10" s="1"/>
  <c r="L104" i="10"/>
  <c r="CO104" i="10"/>
  <c r="G83" i="14"/>
  <c r="K83" i="14" s="1"/>
  <c r="L94" i="11"/>
  <c r="CO94" i="11"/>
  <c r="L60" i="11"/>
  <c r="CO60" i="11"/>
  <c r="L80" i="11"/>
  <c r="CO80" i="11"/>
  <c r="AB113" i="12"/>
  <c r="AB114" i="12" s="1"/>
  <c r="D124" i="12" s="1"/>
  <c r="W113" i="10"/>
  <c r="AF114" i="13"/>
  <c r="AF115" i="13" s="1"/>
  <c r="AZ56" i="10"/>
  <c r="BX10" i="10"/>
  <c r="BX11" i="10" s="1"/>
  <c r="AR32" i="13"/>
  <c r="T65" i="11"/>
  <c r="AR10" i="11"/>
  <c r="AR11" i="11" s="1"/>
  <c r="P114" i="12"/>
  <c r="P115" i="12" s="1"/>
  <c r="BX115" i="13"/>
  <c r="AB66" i="11"/>
  <c r="X66" i="11"/>
  <c r="AE113" i="11"/>
  <c r="AF66" i="11"/>
  <c r="AJ66" i="11"/>
  <c r="AN103" i="11"/>
  <c r="CJ103" i="11" s="1"/>
  <c r="CI103" i="11"/>
  <c r="CN83" i="11"/>
  <c r="CO83" i="11" s="1"/>
  <c r="AN58" i="11"/>
  <c r="AR58" i="11" s="1"/>
  <c r="AR47" i="11"/>
  <c r="CJ47" i="11"/>
  <c r="CN47" i="11" s="1"/>
  <c r="CN16" i="11"/>
  <c r="CO16" i="11" s="1"/>
  <c r="CB24" i="11"/>
  <c r="CA32" i="11"/>
  <c r="CF24" i="11"/>
  <c r="BK32" i="11"/>
  <c r="BL24" i="11"/>
  <c r="BL32" i="11" s="1"/>
  <c r="BT46" i="11"/>
  <c r="BX46" i="11" s="1"/>
  <c r="CI46" i="10"/>
  <c r="P46" i="10"/>
  <c r="BT46" i="10"/>
  <c r="BX46" i="10" s="1"/>
  <c r="CA32" i="10"/>
  <c r="CA114" i="10" s="1"/>
  <c r="CA115" i="10" s="1"/>
  <c r="CB28" i="10"/>
  <c r="CF28" i="10" s="1"/>
  <c r="AF78" i="10"/>
  <c r="AJ78" i="10" s="1"/>
  <c r="BL107" i="10"/>
  <c r="BP107" i="10"/>
  <c r="P15" i="10"/>
  <c r="CJ15" i="10" s="1"/>
  <c r="CI15" i="10"/>
  <c r="CI75" i="10"/>
  <c r="X75" i="10"/>
  <c r="X113" i="10" s="1"/>
  <c r="AV23" i="10"/>
  <c r="AU32" i="10"/>
  <c r="CI57" i="10"/>
  <c r="CF57" i="10"/>
  <c r="T10" i="11"/>
  <c r="T11" i="11" s="1"/>
  <c r="CN32" i="13"/>
  <c r="CO32" i="13" s="1"/>
  <c r="CO14" i="13"/>
  <c r="T61" i="12"/>
  <c r="T114" i="12" s="1"/>
  <c r="AN23" i="11"/>
  <c r="AN32" i="11" s="1"/>
  <c r="AM32" i="11"/>
  <c r="X27" i="11"/>
  <c r="AB27" i="11" s="1"/>
  <c r="AZ102" i="11"/>
  <c r="CJ102" i="11"/>
  <c r="CN102" i="11" s="1"/>
  <c r="CO102" i="11" s="1"/>
  <c r="AB82" i="11"/>
  <c r="CB41" i="11"/>
  <c r="CB61" i="11" s="1"/>
  <c r="CA61" i="11"/>
  <c r="AM61" i="11"/>
  <c r="AN41" i="11"/>
  <c r="AN75" i="11"/>
  <c r="AR75" i="11"/>
  <c r="AF42" i="11"/>
  <c r="AJ42" i="11" s="1"/>
  <c r="X42" i="11"/>
  <c r="AB42" i="11"/>
  <c r="T19" i="11"/>
  <c r="CJ19" i="11"/>
  <c r="CN19" i="11" s="1"/>
  <c r="CO19" i="11" s="1"/>
  <c r="AN48" i="11"/>
  <c r="CI48" i="11"/>
  <c r="AN66" i="10"/>
  <c r="AM113" i="10"/>
  <c r="BK113" i="10"/>
  <c r="BL66" i="10"/>
  <c r="P41" i="10"/>
  <c r="CI41" i="10"/>
  <c r="T18" i="10"/>
  <c r="CJ14" i="10"/>
  <c r="CI48" i="10"/>
  <c r="AN48" i="10"/>
  <c r="AR48" i="10" s="1"/>
  <c r="CI86" i="11"/>
  <c r="CN86" i="11" s="1"/>
  <c r="AB86" i="11"/>
  <c r="X74" i="11"/>
  <c r="AB74" i="11" s="1"/>
  <c r="AV52" i="11"/>
  <c r="AZ52" i="11" s="1"/>
  <c r="CN64" i="11"/>
  <c r="T17" i="11"/>
  <c r="CJ17" i="11"/>
  <c r="CN17" i="11" s="1"/>
  <c r="CO17" i="11" s="1"/>
  <c r="AB86" i="10"/>
  <c r="AV29" i="10"/>
  <c r="AZ29" i="10" s="1"/>
  <c r="BT29" i="10"/>
  <c r="BT32" i="10" s="1"/>
  <c r="AZ42" i="10"/>
  <c r="AV42" i="10"/>
  <c r="BP10" i="10"/>
  <c r="BP11" i="10" s="1"/>
  <c r="BH115" i="13"/>
  <c r="AZ101" i="11"/>
  <c r="AV78" i="11"/>
  <c r="AZ78" i="11"/>
  <c r="AF28" i="11"/>
  <c r="AJ28" i="11" s="1"/>
  <c r="CI91" i="11"/>
  <c r="AJ91" i="11"/>
  <c r="T35" i="11"/>
  <c r="P32" i="11"/>
  <c r="CJ14" i="11"/>
  <c r="CN14" i="11" s="1"/>
  <c r="X36" i="11"/>
  <c r="CJ36" i="11" s="1"/>
  <c r="W61" i="11"/>
  <c r="AV77" i="11"/>
  <c r="AZ77" i="11" s="1"/>
  <c r="AB83" i="10"/>
  <c r="AN58" i="10"/>
  <c r="AR58" i="10" s="1"/>
  <c r="CN30" i="10"/>
  <c r="AR91" i="10"/>
  <c r="P64" i="10"/>
  <c r="CI64" i="10"/>
  <c r="O113" i="10"/>
  <c r="AF27" i="10"/>
  <c r="CJ27" i="10" s="1"/>
  <c r="X27" i="10"/>
  <c r="AB27" i="10" s="1"/>
  <c r="O61" i="10"/>
  <c r="AN24" i="10"/>
  <c r="AR24" i="10" s="1"/>
  <c r="AF24" i="10"/>
  <c r="AJ24" i="10"/>
  <c r="CK113" i="11"/>
  <c r="CK114" i="11" s="1"/>
  <c r="CK115" i="11" s="1"/>
  <c r="CB107" i="11"/>
  <c r="CF107" i="11" s="1"/>
  <c r="CF113" i="11" s="1"/>
  <c r="AN51" i="11"/>
  <c r="AR51" i="11" s="1"/>
  <c r="X82" i="10"/>
  <c r="CJ82" i="10" s="1"/>
  <c r="CI82" i="10"/>
  <c r="AF93" i="10"/>
  <c r="AJ93" i="10" s="1"/>
  <c r="CN47" i="10"/>
  <c r="CN72" i="10"/>
  <c r="X51" i="10"/>
  <c r="CI51" i="10"/>
  <c r="AB61" i="16"/>
  <c r="AB32" i="16"/>
  <c r="BD114" i="16"/>
  <c r="BD115" i="16" s="1"/>
  <c r="AV114" i="16"/>
  <c r="AV115" i="16" s="1"/>
  <c r="CF61" i="16"/>
  <c r="AR61" i="16"/>
  <c r="AR114" i="16" s="1"/>
  <c r="D126" i="16" s="1"/>
  <c r="F126" i="16" s="1"/>
  <c r="K103" i="14"/>
  <c r="L103" i="14" s="1"/>
  <c r="T61" i="16"/>
  <c r="CI114" i="16"/>
  <c r="CI115" i="16" s="1"/>
  <c r="P114" i="16"/>
  <c r="P115" i="16" s="1"/>
  <c r="T32" i="16"/>
  <c r="K46" i="14"/>
  <c r="L46" i="14" s="1"/>
  <c r="K66" i="14"/>
  <c r="L66" i="14" s="1"/>
  <c r="AJ114" i="16"/>
  <c r="D125" i="16" s="1"/>
  <c r="F125" i="16" s="1"/>
  <c r="BH114" i="16"/>
  <c r="D128" i="16" s="1"/>
  <c r="F128" i="16" s="1"/>
  <c r="AB113" i="16"/>
  <c r="CB114" i="16"/>
  <c r="CB115" i="16" s="1"/>
  <c r="CJ32" i="16"/>
  <c r="BX114" i="16"/>
  <c r="D130" i="16" s="1"/>
  <c r="F130" i="16" s="1"/>
  <c r="AN114" i="16"/>
  <c r="AN115" i="16" s="1"/>
  <c r="BP114" i="16"/>
  <c r="D129" i="16" s="1"/>
  <c r="F129" i="16" s="1"/>
  <c r="CN32" i="16"/>
  <c r="CO32" i="16" s="1"/>
  <c r="CO14" i="16"/>
  <c r="BT114" i="16"/>
  <c r="BT115" i="16" s="1"/>
  <c r="K97" i="14"/>
  <c r="AZ61" i="16"/>
  <c r="AZ114" i="16" s="1"/>
  <c r="D127" i="16" s="1"/>
  <c r="X114" i="16"/>
  <c r="X115" i="16" s="1"/>
  <c r="T113" i="16"/>
  <c r="CF114" i="16"/>
  <c r="D131" i="16" s="1"/>
  <c r="F131" i="16" s="1"/>
  <c r="AF114" i="16"/>
  <c r="AF115" i="16" s="1"/>
  <c r="BL114" i="16"/>
  <c r="BL115" i="16" s="1"/>
  <c r="AB61" i="15"/>
  <c r="AB114" i="15" s="1"/>
  <c r="D124" i="15" s="1"/>
  <c r="F124" i="15" s="1"/>
  <c r="X114" i="15"/>
  <c r="X115" i="15" s="1"/>
  <c r="CI114" i="15"/>
  <c r="CI115" i="15" s="1"/>
  <c r="CB115" i="15"/>
  <c r="P114" i="15"/>
  <c r="P115" i="15" s="1"/>
  <c r="K35" i="14"/>
  <c r="L35" i="14" s="1"/>
  <c r="T113" i="15"/>
  <c r="T114" i="15" s="1"/>
  <c r="D123" i="15" s="1"/>
  <c r="F123" i="15" s="1"/>
  <c r="CJ113" i="16"/>
  <c r="CN113" i="16"/>
  <c r="CO113" i="16" s="1"/>
  <c r="K107" i="14"/>
  <c r="L107" i="14" s="1"/>
  <c r="CJ113" i="15"/>
  <c r="K91" i="14"/>
  <c r="L91" i="14" s="1"/>
  <c r="CN99" i="15"/>
  <c r="AN114" i="15"/>
  <c r="AN115" i="15" s="1"/>
  <c r="AR114" i="15"/>
  <c r="D126" i="15" s="1"/>
  <c r="F126" i="15" s="1"/>
  <c r="BX114" i="15"/>
  <c r="D130" i="15" s="1"/>
  <c r="AJ114" i="15"/>
  <c r="D125" i="15" s="1"/>
  <c r="F125" i="15" s="1"/>
  <c r="CN28" i="15"/>
  <c r="CJ32" i="15"/>
  <c r="CF114" i="15"/>
  <c r="D131" i="15" s="1"/>
  <c r="F131" i="15" s="1"/>
  <c r="BH114" i="15"/>
  <c r="D128" i="15" s="1"/>
  <c r="K56" i="11"/>
  <c r="L56" i="11" s="1"/>
  <c r="AV56" i="11"/>
  <c r="CF114" i="13"/>
  <c r="D131" i="13" s="1"/>
  <c r="F131" i="13" s="1"/>
  <c r="BP114" i="13"/>
  <c r="D129" i="13" s="1"/>
  <c r="AJ114" i="13"/>
  <c r="D125" i="13" s="1"/>
  <c r="AZ114" i="13"/>
  <c r="D127" i="13" s="1"/>
  <c r="F127" i="13" s="1"/>
  <c r="CO61" i="13"/>
  <c r="CO55" i="12"/>
  <c r="CN61" i="12"/>
  <c r="CO61" i="12" s="1"/>
  <c r="AZ114" i="15"/>
  <c r="D127" i="15" s="1"/>
  <c r="AV114" i="15"/>
  <c r="AV115" i="15" s="1"/>
  <c r="K55" i="11"/>
  <c r="L55" i="11" s="1"/>
  <c r="CI55" i="10"/>
  <c r="AZ55" i="10"/>
  <c r="AU61" i="10"/>
  <c r="CN55" i="15"/>
  <c r="CJ61" i="15"/>
  <c r="CJ61" i="16"/>
  <c r="CN55" i="16"/>
  <c r="CJ55" i="11"/>
  <c r="CJ55" i="10"/>
  <c r="AZ55" i="11"/>
  <c r="CI55" i="11"/>
  <c r="AU61" i="11"/>
  <c r="CO84" i="13"/>
  <c r="CN113" i="13"/>
  <c r="CJ84" i="11"/>
  <c r="CJ113" i="12"/>
  <c r="CJ114" i="12" s="1"/>
  <c r="CJ115" i="12" s="1"/>
  <c r="CN84" i="12"/>
  <c r="AB84" i="11"/>
  <c r="CJ84" i="10"/>
  <c r="AB84" i="10"/>
  <c r="L32" i="12"/>
  <c r="L24" i="11"/>
  <c r="I115" i="14"/>
  <c r="L32" i="15"/>
  <c r="L113" i="12"/>
  <c r="L86" i="11"/>
  <c r="CO86" i="11"/>
  <c r="J30" i="9"/>
  <c r="G82" i="14"/>
  <c r="K82" i="14" s="1"/>
  <c r="L82" i="14" s="1"/>
  <c r="G85" i="14"/>
  <c r="K85" i="14" s="1"/>
  <c r="L85" i="14" s="1"/>
  <c r="G39" i="14"/>
  <c r="G92" i="14"/>
  <c r="K92" i="14" s="1"/>
  <c r="L92" i="14" s="1"/>
  <c r="G31" i="14"/>
  <c r="K31" i="14" s="1"/>
  <c r="G37" i="14"/>
  <c r="K37" i="14" s="1"/>
  <c r="L37" i="14" s="1"/>
  <c r="K30" i="10"/>
  <c r="K80" i="14"/>
  <c r="L80" i="14" s="1"/>
  <c r="L77" i="10"/>
  <c r="G43" i="14"/>
  <c r="K43" i="14" s="1"/>
  <c r="G42" i="14"/>
  <c r="K42" i="14" s="1"/>
  <c r="L42" i="14" s="1"/>
  <c r="K70" i="14"/>
  <c r="L70" i="14" s="1"/>
  <c r="G108" i="14"/>
  <c r="K108" i="14" s="1"/>
  <c r="L108" i="14" s="1"/>
  <c r="H115" i="10"/>
  <c r="K30" i="14"/>
  <c r="L30" i="14" s="1"/>
  <c r="K133" i="14"/>
  <c r="K28" i="10"/>
  <c r="L28" i="10" s="1"/>
  <c r="G28" i="14"/>
  <c r="K28" i="14" s="1"/>
  <c r="L28" i="14" s="1"/>
  <c r="K15" i="10"/>
  <c r="L15" i="10" s="1"/>
  <c r="G15" i="14"/>
  <c r="K14" i="10"/>
  <c r="L14" i="10" s="1"/>
  <c r="G14" i="14"/>
  <c r="K94" i="10"/>
  <c r="G94" i="14"/>
  <c r="K94" i="14" s="1"/>
  <c r="L94" i="14" s="1"/>
  <c r="G74" i="14"/>
  <c r="K74" i="14" s="1"/>
  <c r="L74" i="14" s="1"/>
  <c r="G27" i="14"/>
  <c r="K27" i="14" s="1"/>
  <c r="L27" i="14" s="1"/>
  <c r="K86" i="10"/>
  <c r="L86" i="10" s="1"/>
  <c r="G86" i="14"/>
  <c r="K86" i="14" s="1"/>
  <c r="L86" i="14" s="1"/>
  <c r="K112" i="10"/>
  <c r="L80" i="10"/>
  <c r="K51" i="10"/>
  <c r="L51" i="10" s="1"/>
  <c r="G51" i="14"/>
  <c r="K51" i="14" s="1"/>
  <c r="L51" i="14" s="1"/>
  <c r="K52" i="10"/>
  <c r="L52" i="10" s="1"/>
  <c r="G60" i="14"/>
  <c r="K60" i="14" s="1"/>
  <c r="L60" i="14" s="1"/>
  <c r="G111" i="14"/>
  <c r="K111" i="14" s="1"/>
  <c r="L111" i="14" s="1"/>
  <c r="K54" i="10"/>
  <c r="L54" i="10" s="1"/>
  <c r="K59" i="10"/>
  <c r="L95" i="10"/>
  <c r="G95" i="14"/>
  <c r="K95" i="14" s="1"/>
  <c r="L95" i="14" s="1"/>
  <c r="K105" i="10"/>
  <c r="G105" i="14"/>
  <c r="K105" i="14" s="1"/>
  <c r="L105" i="14" s="1"/>
  <c r="G41" i="14"/>
  <c r="K41" i="14" s="1"/>
  <c r="L41" i="14" s="1"/>
  <c r="K44" i="10"/>
  <c r="K58" i="10"/>
  <c r="G58" i="14"/>
  <c r="K58" i="14" s="1"/>
  <c r="L58" i="14" s="1"/>
  <c r="K64" i="10"/>
  <c r="L64" i="10" s="1"/>
  <c r="G64" i="14"/>
  <c r="K64" i="14" s="1"/>
  <c r="L64" i="14" s="1"/>
  <c r="K27" i="10"/>
  <c r="L27" i="10" s="1"/>
  <c r="K56" i="10"/>
  <c r="CO56" i="10" s="1"/>
  <c r="G56" i="14"/>
  <c r="K56" i="14" s="1"/>
  <c r="F113" i="14"/>
  <c r="H114" i="14"/>
  <c r="H119" i="14" s="1"/>
  <c r="F11" i="14"/>
  <c r="K112" i="14"/>
  <c r="L112" i="14" s="1"/>
  <c r="K109" i="10"/>
  <c r="CO109" i="10" s="1"/>
  <c r="G109" i="14"/>
  <c r="K109" i="14" s="1"/>
  <c r="L109" i="14" s="1"/>
  <c r="K84" i="10"/>
  <c r="L84" i="10" s="1"/>
  <c r="G84" i="14"/>
  <c r="G38" i="14"/>
  <c r="K38" i="14" s="1"/>
  <c r="L38" i="14" s="1"/>
  <c r="K53" i="10"/>
  <c r="L53" i="10" s="1"/>
  <c r="G53" i="14"/>
  <c r="K17" i="10"/>
  <c r="L17" i="10" s="1"/>
  <c r="G17" i="14"/>
  <c r="K48" i="10"/>
  <c r="L48" i="10" s="1"/>
  <c r="G48" i="14"/>
  <c r="K48" i="14" s="1"/>
  <c r="L48" i="14" s="1"/>
  <c r="K24" i="10"/>
  <c r="L24" i="10" s="1"/>
  <c r="G24" i="14"/>
  <c r="K24" i="14" s="1"/>
  <c r="L24" i="14" s="1"/>
  <c r="F61" i="14"/>
  <c r="L54" i="14"/>
  <c r="L88" i="10"/>
  <c r="G88" i="14"/>
  <c r="K88" i="14" s="1"/>
  <c r="L88" i="14" s="1"/>
  <c r="G11" i="10"/>
  <c r="L11" i="10" s="1"/>
  <c r="G10" i="14"/>
  <c r="G11" i="14" s="1"/>
  <c r="L30" i="9"/>
  <c r="K93" i="10"/>
  <c r="L93" i="10" s="1"/>
  <c r="G93" i="14"/>
  <c r="K29" i="10"/>
  <c r="L29" i="10" s="1"/>
  <c r="K21" i="10"/>
  <c r="K20" i="10"/>
  <c r="L20" i="10" s="1"/>
  <c r="G20" i="14"/>
  <c r="K20" i="14" s="1"/>
  <c r="L20" i="14" s="1"/>
  <c r="G77" i="14"/>
  <c r="K77" i="14" s="1"/>
  <c r="L77" i="14" s="1"/>
  <c r="K23" i="10"/>
  <c r="L23" i="10" s="1"/>
  <c r="G23" i="14"/>
  <c r="K23" i="14" s="1"/>
  <c r="L23" i="14" s="1"/>
  <c r="K49" i="10"/>
  <c r="G49" i="14"/>
  <c r="K49" i="14" s="1"/>
  <c r="L49" i="14" s="1"/>
  <c r="K47" i="10"/>
  <c r="L47" i="10" s="1"/>
  <c r="G47" i="14"/>
  <c r="K47" i="14" s="1"/>
  <c r="L47" i="14" s="1"/>
  <c r="K72" i="10"/>
  <c r="L72" i="10" s="1"/>
  <c r="G72" i="14"/>
  <c r="K72" i="14" s="1"/>
  <c r="K16" i="10"/>
  <c r="L16" i="10" s="1"/>
  <c r="G16" i="14"/>
  <c r="K16" i="14" s="1"/>
  <c r="L16" i="14" s="1"/>
  <c r="K25" i="10"/>
  <c r="CO25" i="10" s="1"/>
  <c r="G25" i="14"/>
  <c r="L85" i="10"/>
  <c r="K46" i="10"/>
  <c r="L46" i="10" s="1"/>
  <c r="K78" i="10"/>
  <c r="L78" i="10" s="1"/>
  <c r="G78" i="14"/>
  <c r="K78" i="14" s="1"/>
  <c r="L78" i="14" s="1"/>
  <c r="G104" i="14"/>
  <c r="K104" i="14" s="1"/>
  <c r="L104" i="14" s="1"/>
  <c r="K43" i="10"/>
  <c r="G19" i="14"/>
  <c r="L38" i="10"/>
  <c r="K68" i="10"/>
  <c r="G68" i="14"/>
  <c r="K68" i="14" s="1"/>
  <c r="L68" i="14" s="1"/>
  <c r="K76" i="10"/>
  <c r="L76" i="10" s="1"/>
  <c r="K102" i="10"/>
  <c r="L102" i="10" s="1"/>
  <c r="G102" i="14"/>
  <c r="K55" i="10"/>
  <c r="L55" i="10" s="1"/>
  <c r="G55" i="14"/>
  <c r="K55" i="14" s="1"/>
  <c r="L55" i="14" s="1"/>
  <c r="L18" i="10"/>
  <c r="G18" i="14"/>
  <c r="K18" i="14" s="1"/>
  <c r="K36" i="10"/>
  <c r="L36" i="10" s="1"/>
  <c r="K57" i="10"/>
  <c r="L57" i="10" s="1"/>
  <c r="K87" i="10"/>
  <c r="G87" i="14"/>
  <c r="K37" i="10"/>
  <c r="L37" i="10" s="1"/>
  <c r="L30" i="10"/>
  <c r="K74" i="10"/>
  <c r="L74" i="10" s="1"/>
  <c r="K100" i="10"/>
  <c r="L100" i="10" s="1"/>
  <c r="G100" i="14"/>
  <c r="K100" i="14" s="1"/>
  <c r="L100" i="14" s="1"/>
  <c r="K35" i="10"/>
  <c r="L35" i="10" s="1"/>
  <c r="K79" i="10"/>
  <c r="G79" i="14"/>
  <c r="K79" i="14" s="1"/>
  <c r="L79" i="14" s="1"/>
  <c r="L59" i="14"/>
  <c r="L97" i="14"/>
  <c r="F32" i="14"/>
  <c r="K101" i="14"/>
  <c r="L101" i="14" s="1"/>
  <c r="K75" i="10"/>
  <c r="G75" i="14"/>
  <c r="K75" i="14" s="1"/>
  <c r="L75" i="14" s="1"/>
  <c r="K66" i="10"/>
  <c r="L66" i="10" s="1"/>
  <c r="L83" i="14"/>
  <c r="L29" i="14"/>
  <c r="L99" i="10"/>
  <c r="G99" i="14"/>
  <c r="G119" i="16"/>
  <c r="K119" i="16" s="1"/>
  <c r="G115" i="16"/>
  <c r="K114" i="16"/>
  <c r="K4" i="16" s="1"/>
  <c r="K114" i="15"/>
  <c r="K4" i="15" s="1"/>
  <c r="G119" i="15"/>
  <c r="K119" i="15" s="1"/>
  <c r="G115" i="15"/>
  <c r="L113" i="15"/>
  <c r="I30" i="9"/>
  <c r="N30" i="9"/>
  <c r="M21" i="9"/>
  <c r="K30" i="9"/>
  <c r="L35" i="9"/>
  <c r="G119" i="13"/>
  <c r="K119" i="13" s="1"/>
  <c r="K114" i="13"/>
  <c r="G115" i="13"/>
  <c r="L113" i="13"/>
  <c r="G119" i="12"/>
  <c r="K119" i="12" s="1"/>
  <c r="K114" i="12"/>
  <c r="K4" i="12" s="1"/>
  <c r="H115" i="11"/>
  <c r="K84" i="11"/>
  <c r="L84" i="11" s="1"/>
  <c r="L88" i="11"/>
  <c r="K35" i="11"/>
  <c r="L35" i="11" s="1"/>
  <c r="L18" i="11"/>
  <c r="L59" i="11"/>
  <c r="L41" i="11"/>
  <c r="L28" i="11"/>
  <c r="L83" i="11"/>
  <c r="L90" i="11"/>
  <c r="L42" i="11"/>
  <c r="L46" i="11"/>
  <c r="L31" i="11"/>
  <c r="K36" i="11"/>
  <c r="L36" i="11" s="1"/>
  <c r="K112" i="11"/>
  <c r="L53" i="11"/>
  <c r="L16" i="11"/>
  <c r="L93" i="11"/>
  <c r="L109" i="11"/>
  <c r="K30" i="11"/>
  <c r="L30" i="11" s="1"/>
  <c r="G113" i="11"/>
  <c r="K104" i="11"/>
  <c r="K38" i="11"/>
  <c r="L38" i="11" s="1"/>
  <c r="K21" i="11"/>
  <c r="L85" i="11"/>
  <c r="L107" i="11"/>
  <c r="K103" i="11"/>
  <c r="L103" i="11" s="1"/>
  <c r="K58" i="11"/>
  <c r="L58" i="11" s="1"/>
  <c r="K47" i="11"/>
  <c r="L47" i="11" s="1"/>
  <c r="K49" i="11"/>
  <c r="K10" i="11"/>
  <c r="K11" i="11" s="1"/>
  <c r="G32" i="11"/>
  <c r="K44" i="11"/>
  <c r="L74" i="11"/>
  <c r="K52" i="11"/>
  <c r="L52" i="11" s="1"/>
  <c r="K64" i="11"/>
  <c r="L108" i="11"/>
  <c r="L79" i="11"/>
  <c r="K43" i="11"/>
  <c r="K98" i="11"/>
  <c r="L98" i="11" s="1"/>
  <c r="K82" i="11"/>
  <c r="L82" i="11" s="1"/>
  <c r="L68" i="11"/>
  <c r="L75" i="11"/>
  <c r="K97" i="11"/>
  <c r="L97" i="11" s="1"/>
  <c r="K91" i="11"/>
  <c r="L91" i="11" s="1"/>
  <c r="G61" i="11"/>
  <c r="F114" i="11"/>
  <c r="K48" i="11"/>
  <c r="L48" i="11" s="1"/>
  <c r="L14" i="11"/>
  <c r="I25" i="9"/>
  <c r="K82" i="10"/>
  <c r="L82" i="10" s="1"/>
  <c r="K101" i="10"/>
  <c r="L101" i="10" s="1"/>
  <c r="K98" i="10"/>
  <c r="L98" i="10" s="1"/>
  <c r="K70" i="10"/>
  <c r="L70" i="10" s="1"/>
  <c r="K31" i="10"/>
  <c r="K97" i="10"/>
  <c r="L97" i="10" s="1"/>
  <c r="K73" i="10"/>
  <c r="L73" i="10" s="1"/>
  <c r="K83" i="10"/>
  <c r="L83" i="10" s="1"/>
  <c r="K67" i="10"/>
  <c r="K103" i="10"/>
  <c r="L103" i="10" s="1"/>
  <c r="G61" i="10"/>
  <c r="K71" i="10"/>
  <c r="L71" i="10" s="1"/>
  <c r="L109" i="10"/>
  <c r="K39" i="10"/>
  <c r="CO39" i="10" s="1"/>
  <c r="K107" i="10"/>
  <c r="K108" i="10"/>
  <c r="L58" i="10"/>
  <c r="K91" i="10"/>
  <c r="L10" i="10"/>
  <c r="G32" i="10"/>
  <c r="G113" i="10"/>
  <c r="F114" i="10"/>
  <c r="F115" i="10" s="1"/>
  <c r="M17" i="9"/>
  <c r="J35" i="9"/>
  <c r="L40" i="9"/>
  <c r="N40" i="9"/>
  <c r="L17" i="9"/>
  <c r="I21" i="9"/>
  <c r="I17" i="9"/>
  <c r="L21" i="9"/>
  <c r="M25" i="9"/>
  <c r="L13" i="9"/>
  <c r="J13" i="9"/>
  <c r="N13" i="9"/>
  <c r="J17" i="9"/>
  <c r="N17" i="9"/>
  <c r="J21" i="9"/>
  <c r="N21" i="9"/>
  <c r="J25" i="9"/>
  <c r="N25" i="9"/>
  <c r="M13" i="9"/>
  <c r="K17" i="9"/>
  <c r="K21" i="9"/>
  <c r="K25" i="9"/>
  <c r="I35" i="9"/>
  <c r="M35" i="9"/>
  <c r="I40" i="9"/>
  <c r="M40" i="9"/>
  <c r="K40" i="9"/>
  <c r="I13" i="9"/>
  <c r="K13" i="9"/>
  <c r="N35" i="9"/>
  <c r="AZ115" i="12" l="1"/>
  <c r="D125" i="12"/>
  <c r="F125" i="12" s="1"/>
  <c r="AM114" i="11"/>
  <c r="AM115" i="11" s="1"/>
  <c r="O114" i="11"/>
  <c r="O115" i="11" s="1"/>
  <c r="AR114" i="13"/>
  <c r="D126" i="13" s="1"/>
  <c r="F126" i="13" s="1"/>
  <c r="AR114" i="12"/>
  <c r="D126" i="12" s="1"/>
  <c r="F126" i="12" s="1"/>
  <c r="D123" i="13"/>
  <c r="F123" i="13" s="1"/>
  <c r="T115" i="13"/>
  <c r="X113" i="11"/>
  <c r="CN82" i="10"/>
  <c r="AB75" i="10"/>
  <c r="CI32" i="10"/>
  <c r="BC115" i="11"/>
  <c r="AZ100" i="10"/>
  <c r="T20" i="10"/>
  <c r="CF32" i="10"/>
  <c r="CO47" i="10"/>
  <c r="O114" i="10"/>
  <c r="O115" i="10" s="1"/>
  <c r="CI113" i="10"/>
  <c r="CO47" i="11"/>
  <c r="CI113" i="11"/>
  <c r="P61" i="10"/>
  <c r="AV113" i="10"/>
  <c r="CJ74" i="10"/>
  <c r="CN74" i="10" s="1"/>
  <c r="CO74" i="10" s="1"/>
  <c r="BC114" i="10"/>
  <c r="BC115" i="10" s="1"/>
  <c r="CJ58" i="11"/>
  <c r="AR115" i="13"/>
  <c r="AB36" i="11"/>
  <c r="CF41" i="11"/>
  <c r="T15" i="10"/>
  <c r="BD32" i="11"/>
  <c r="T36" i="11"/>
  <c r="CF66" i="10"/>
  <c r="CF113" i="10" s="1"/>
  <c r="CI32" i="11"/>
  <c r="BK114" i="11"/>
  <c r="CJ91" i="10"/>
  <c r="CN91" i="10" s="1"/>
  <c r="CO101" i="10"/>
  <c r="T73" i="11"/>
  <c r="CN20" i="10"/>
  <c r="CO38" i="11"/>
  <c r="BK114" i="10"/>
  <c r="BK115" i="10" s="1"/>
  <c r="CO82" i="11"/>
  <c r="CN19" i="10"/>
  <c r="CO19" i="10" s="1"/>
  <c r="BS114" i="10"/>
  <c r="BS115" i="10" s="1"/>
  <c r="AZ102" i="10"/>
  <c r="T115" i="12"/>
  <c r="D123" i="12"/>
  <c r="F123" i="12" s="1"/>
  <c r="L94" i="10"/>
  <c r="CO94" i="10"/>
  <c r="CO82" i="10"/>
  <c r="CJ64" i="10"/>
  <c r="CN64" i="10" s="1"/>
  <c r="CO64" i="10" s="1"/>
  <c r="P113" i="10"/>
  <c r="CO97" i="11"/>
  <c r="AR41" i="11"/>
  <c r="AN61" i="11"/>
  <c r="CO17" i="10"/>
  <c r="CJ58" i="10"/>
  <c r="CN58" i="10" s="1"/>
  <c r="CO58" i="10" s="1"/>
  <c r="AB77" i="11"/>
  <c r="CJ77" i="11"/>
  <c r="CN77" i="11" s="1"/>
  <c r="CO77" i="11" s="1"/>
  <c r="CJ28" i="11"/>
  <c r="CN28" i="11" s="1"/>
  <c r="CO28" i="11" s="1"/>
  <c r="CO73" i="10"/>
  <c r="CF41" i="10"/>
  <c r="CF61" i="10" s="1"/>
  <c r="CB61" i="10"/>
  <c r="AJ113" i="10"/>
  <c r="AM114" i="10"/>
  <c r="AM115" i="10" s="1"/>
  <c r="CO86" i="10"/>
  <c r="AR98" i="10"/>
  <c r="CJ98" i="10"/>
  <c r="CN98" i="10" s="1"/>
  <c r="CO98" i="10" s="1"/>
  <c r="CB32" i="11"/>
  <c r="CN71" i="11"/>
  <c r="CO71" i="11" s="1"/>
  <c r="CJ77" i="10"/>
  <c r="CO20" i="10"/>
  <c r="CJ29" i="10"/>
  <c r="CN29" i="10" s="1"/>
  <c r="CO29" i="10" s="1"/>
  <c r="AR61" i="10"/>
  <c r="AJ41" i="11"/>
  <c r="AF61" i="11"/>
  <c r="AF32" i="11"/>
  <c r="BX108" i="10"/>
  <c r="BX113" i="10" s="1"/>
  <c r="CJ108" i="10"/>
  <c r="CN108" i="10" s="1"/>
  <c r="CO108" i="10" s="1"/>
  <c r="BH28" i="10"/>
  <c r="BH32" i="10" s="1"/>
  <c r="BD32" i="10"/>
  <c r="W114" i="11"/>
  <c r="W115" i="11" s="1"/>
  <c r="BK115" i="11"/>
  <c r="CO14" i="11"/>
  <c r="CJ42" i="10"/>
  <c r="CN42" i="10" s="1"/>
  <c r="CO42" i="10" s="1"/>
  <c r="CN14" i="10"/>
  <c r="CJ66" i="10"/>
  <c r="CN66" i="10" s="1"/>
  <c r="CO66" i="10" s="1"/>
  <c r="BP41" i="11"/>
  <c r="BP61" i="11" s="1"/>
  <c r="BL61" i="11"/>
  <c r="CJ23" i="11"/>
  <c r="CN23" i="11" s="1"/>
  <c r="CO23" i="11" s="1"/>
  <c r="T70" i="10"/>
  <c r="CJ70" i="10"/>
  <c r="CN70" i="10" s="1"/>
  <c r="CO70" i="10" s="1"/>
  <c r="L25" i="10"/>
  <c r="L43" i="11"/>
  <c r="CO43" i="11"/>
  <c r="L112" i="11"/>
  <c r="CO112" i="11"/>
  <c r="L43" i="10"/>
  <c r="CO43" i="10"/>
  <c r="L49" i="10"/>
  <c r="CO49" i="10"/>
  <c r="CI61" i="11"/>
  <c r="CI61" i="10"/>
  <c r="CI114" i="10" s="1"/>
  <c r="CI115" i="10" s="1"/>
  <c r="CF115" i="13"/>
  <c r="P32" i="10"/>
  <c r="CJ41" i="10"/>
  <c r="CN41" i="10" s="1"/>
  <c r="CO41" i="10" s="1"/>
  <c r="AR66" i="10"/>
  <c r="AN113" i="10"/>
  <c r="AZ23" i="10"/>
  <c r="AZ32" i="10" s="1"/>
  <c r="AV32" i="10"/>
  <c r="T46" i="10"/>
  <c r="CJ46" i="10"/>
  <c r="CN46" i="10" s="1"/>
  <c r="CO46" i="10" s="1"/>
  <c r="BP24" i="11"/>
  <c r="BP32" i="11" s="1"/>
  <c r="CA114" i="11"/>
  <c r="CA115" i="11" s="1"/>
  <c r="CN103" i="11"/>
  <c r="CO103" i="11" s="1"/>
  <c r="AF113" i="11"/>
  <c r="W114" i="10"/>
  <c r="W115" i="10" s="1"/>
  <c r="AZ51" i="10"/>
  <c r="BH29" i="11"/>
  <c r="CN92" i="11"/>
  <c r="CO92" i="11" s="1"/>
  <c r="CO53" i="10"/>
  <c r="AJ58" i="10"/>
  <c r="AB28" i="11"/>
  <c r="BT61" i="10"/>
  <c r="CN65" i="10"/>
  <c r="CO65" i="10" s="1"/>
  <c r="CJ42" i="11"/>
  <c r="CN42" i="11" s="1"/>
  <c r="CO42" i="11" s="1"/>
  <c r="BH41" i="11"/>
  <c r="BH61" i="11" s="1"/>
  <c r="AB23" i="11"/>
  <c r="AB32" i="11" s="1"/>
  <c r="X32" i="11"/>
  <c r="CO10" i="11"/>
  <c r="CN11" i="11"/>
  <c r="CO11" i="11" s="1"/>
  <c r="AJ23" i="10"/>
  <c r="AF32" i="10"/>
  <c r="BH46" i="10"/>
  <c r="T66" i="11"/>
  <c r="BL113" i="11"/>
  <c r="CJ76" i="11"/>
  <c r="CN76" i="11" s="1"/>
  <c r="CO76" i="11" s="1"/>
  <c r="AZ76" i="11"/>
  <c r="CJ57" i="11"/>
  <c r="CN57" i="11" s="1"/>
  <c r="CO57" i="11" s="1"/>
  <c r="CF57" i="11"/>
  <c r="CJ93" i="10"/>
  <c r="CN93" i="10" s="1"/>
  <c r="CO93" i="10" s="1"/>
  <c r="BH107" i="11"/>
  <c r="BH113" i="11" s="1"/>
  <c r="BD113" i="11"/>
  <c r="BD114" i="11" s="1"/>
  <c r="BD115" i="11" s="1"/>
  <c r="CJ107" i="11"/>
  <c r="CF29" i="11"/>
  <c r="CF32" i="11" s="1"/>
  <c r="T71" i="10"/>
  <c r="CN27" i="10"/>
  <c r="CO27" i="10" s="1"/>
  <c r="CN100" i="10"/>
  <c r="CO100" i="10" s="1"/>
  <c r="AR103" i="10"/>
  <c r="BS114" i="11"/>
  <c r="BS115" i="11" s="1"/>
  <c r="CN73" i="11"/>
  <c r="CO73" i="11" s="1"/>
  <c r="AB77" i="10"/>
  <c r="BT113" i="11"/>
  <c r="CJ108" i="11"/>
  <c r="CN108" i="11" s="1"/>
  <c r="CO108" i="11" s="1"/>
  <c r="CO97" i="10"/>
  <c r="CO98" i="11"/>
  <c r="T37" i="11"/>
  <c r="CJ37" i="11"/>
  <c r="CN37" i="11" s="1"/>
  <c r="CO37" i="11" s="1"/>
  <c r="CJ91" i="11"/>
  <c r="CN91" i="11" s="1"/>
  <c r="CO91" i="11" s="1"/>
  <c r="CN16" i="10"/>
  <c r="CO16" i="10" s="1"/>
  <c r="CJ29" i="11"/>
  <c r="CN29" i="11" s="1"/>
  <c r="CO29" i="11" s="1"/>
  <c r="CJ24" i="10"/>
  <c r="CN24" i="10" s="1"/>
  <c r="CO24" i="10" s="1"/>
  <c r="BL32" i="10"/>
  <c r="AZ54" i="11"/>
  <c r="CJ54" i="11"/>
  <c r="CN54" i="11" s="1"/>
  <c r="CO54" i="11" s="1"/>
  <c r="T42" i="10"/>
  <c r="CJ74" i="11"/>
  <c r="CN74" i="11" s="1"/>
  <c r="CO74" i="11" s="1"/>
  <c r="CJ93" i="11"/>
  <c r="T23" i="11"/>
  <c r="T32" i="11" s="1"/>
  <c r="CJ23" i="10"/>
  <c r="CN99" i="10"/>
  <c r="CO99" i="10" s="1"/>
  <c r="T46" i="11"/>
  <c r="CJ46" i="11"/>
  <c r="CN46" i="11" s="1"/>
  <c r="CO46" i="11" s="1"/>
  <c r="CJ99" i="11"/>
  <c r="AZ66" i="11"/>
  <c r="AV113" i="11"/>
  <c r="L21" i="11"/>
  <c r="CO21" i="11"/>
  <c r="L67" i="10"/>
  <c r="CO67" i="10"/>
  <c r="L49" i="11"/>
  <c r="CO49" i="11"/>
  <c r="L104" i="11"/>
  <c r="CO104" i="11"/>
  <c r="L68" i="10"/>
  <c r="CO68" i="10"/>
  <c r="L59" i="10"/>
  <c r="CO59" i="10"/>
  <c r="L112" i="10"/>
  <c r="CO112" i="10"/>
  <c r="AB51" i="10"/>
  <c r="CJ51" i="10"/>
  <c r="CN51" i="10" s="1"/>
  <c r="CO51" i="10" s="1"/>
  <c r="T64" i="10"/>
  <c r="CO30" i="10"/>
  <c r="CO64" i="11"/>
  <c r="AN61" i="10"/>
  <c r="CJ48" i="10"/>
  <c r="CN48" i="10" s="1"/>
  <c r="CO48" i="10" s="1"/>
  <c r="BP66" i="10"/>
  <c r="BP113" i="10" s="1"/>
  <c r="BL113" i="10"/>
  <c r="T17" i="10"/>
  <c r="CO36" i="11"/>
  <c r="BH32" i="11"/>
  <c r="CJ52" i="11"/>
  <c r="CN52" i="11" s="1"/>
  <c r="CO52" i="11" s="1"/>
  <c r="BX61" i="10"/>
  <c r="T65" i="10"/>
  <c r="BT61" i="11"/>
  <c r="AZ32" i="11"/>
  <c r="AR32" i="10"/>
  <c r="AE114" i="10"/>
  <c r="AE115" i="10" s="1"/>
  <c r="BD113" i="10"/>
  <c r="CJ107" i="10"/>
  <c r="CN107" i="10" s="1"/>
  <c r="CO107" i="10" s="1"/>
  <c r="CN58" i="11"/>
  <c r="CO58" i="11" s="1"/>
  <c r="CN66" i="11"/>
  <c r="CO66" i="11" s="1"/>
  <c r="CF115" i="12"/>
  <c r="D131" i="12"/>
  <c r="F131" i="12" s="1"/>
  <c r="CB32" i="10"/>
  <c r="BX28" i="11"/>
  <c r="BX32" i="11" s="1"/>
  <c r="BT32" i="11"/>
  <c r="BT114" i="11" s="1"/>
  <c r="BT115" i="11" s="1"/>
  <c r="CN77" i="10"/>
  <c r="CO77" i="10" s="1"/>
  <c r="AZ66" i="10"/>
  <c r="CJ41" i="11"/>
  <c r="CN41" i="11" s="1"/>
  <c r="CO41" i="11" s="1"/>
  <c r="CO30" i="11"/>
  <c r="AB23" i="10"/>
  <c r="X32" i="10"/>
  <c r="X114" i="10" s="1"/>
  <c r="X115" i="10" s="1"/>
  <c r="CJ24" i="11"/>
  <c r="CN24" i="11" s="1"/>
  <c r="CO24" i="11" s="1"/>
  <c r="CJ76" i="10"/>
  <c r="CN76" i="10" s="1"/>
  <c r="CO76" i="10" s="1"/>
  <c r="AZ76" i="10"/>
  <c r="CO35" i="10"/>
  <c r="AZ54" i="10"/>
  <c r="CJ54" i="10"/>
  <c r="CN36" i="10"/>
  <c r="CO36" i="10" s="1"/>
  <c r="AJ41" i="10"/>
  <c r="AF61" i="10"/>
  <c r="CN93" i="11"/>
  <c r="CO93" i="11" s="1"/>
  <c r="BT113" i="10"/>
  <c r="CN99" i="11"/>
  <c r="CO99" i="11" s="1"/>
  <c r="L31" i="10"/>
  <c r="CO31" i="10"/>
  <c r="L44" i="11"/>
  <c r="CO44" i="11"/>
  <c r="L79" i="10"/>
  <c r="CO79" i="10"/>
  <c r="L87" i="10"/>
  <c r="CO87" i="10"/>
  <c r="L21" i="10"/>
  <c r="CO21" i="10"/>
  <c r="L44" i="10"/>
  <c r="CO44" i="10"/>
  <c r="L105" i="10"/>
  <c r="CO105" i="10"/>
  <c r="CJ113" i="11"/>
  <c r="AU114" i="10"/>
  <c r="AU115" i="10" s="1"/>
  <c r="CO72" i="10"/>
  <c r="AB82" i="10"/>
  <c r="AJ27" i="10"/>
  <c r="BX29" i="10"/>
  <c r="T41" i="10"/>
  <c r="T61" i="10" s="1"/>
  <c r="AR48" i="11"/>
  <c r="CJ48" i="11"/>
  <c r="CN48" i="11" s="1"/>
  <c r="CO48" i="11" s="1"/>
  <c r="AR23" i="11"/>
  <c r="AR32" i="11" s="1"/>
  <c r="CN57" i="10"/>
  <c r="CO57" i="10" s="1"/>
  <c r="CJ75" i="10"/>
  <c r="CN75" i="10" s="1"/>
  <c r="CO75" i="10" s="1"/>
  <c r="CN15" i="10"/>
  <c r="CO15" i="10" s="1"/>
  <c r="AR103" i="11"/>
  <c r="AJ92" i="11"/>
  <c r="AJ113" i="11" s="1"/>
  <c r="CO83" i="10"/>
  <c r="AB71" i="11"/>
  <c r="AB113" i="11" s="1"/>
  <c r="AB52" i="11"/>
  <c r="T73" i="10"/>
  <c r="AF113" i="10"/>
  <c r="T42" i="11"/>
  <c r="CJ75" i="11"/>
  <c r="CN75" i="11" s="1"/>
  <c r="CO75" i="11" s="1"/>
  <c r="CJ27" i="11"/>
  <c r="CN27" i="11" s="1"/>
  <c r="CO27" i="11" s="1"/>
  <c r="AV32" i="11"/>
  <c r="AN32" i="10"/>
  <c r="BP46" i="10"/>
  <c r="BP61" i="10" s="1"/>
  <c r="BP114" i="10" s="1"/>
  <c r="AJ58" i="11"/>
  <c r="BP66" i="11"/>
  <c r="BP113" i="11" s="1"/>
  <c r="AB51" i="11"/>
  <c r="AB61" i="11" s="1"/>
  <c r="CJ51" i="11"/>
  <c r="CN51" i="11" s="1"/>
  <c r="CO51" i="11" s="1"/>
  <c r="CN107" i="11"/>
  <c r="CO107" i="11" s="1"/>
  <c r="CO10" i="10"/>
  <c r="CN11" i="10"/>
  <c r="CO11" i="10" s="1"/>
  <c r="CN71" i="10"/>
  <c r="CO71" i="10" s="1"/>
  <c r="CN103" i="10"/>
  <c r="CO103" i="10" s="1"/>
  <c r="AB29" i="10"/>
  <c r="BX108" i="11"/>
  <c r="BX113" i="11" s="1"/>
  <c r="P113" i="11"/>
  <c r="P114" i="11" s="1"/>
  <c r="P115" i="11" s="1"/>
  <c r="AB36" i="10"/>
  <c r="AB61" i="10" s="1"/>
  <c r="X61" i="10"/>
  <c r="AE114" i="11"/>
  <c r="AE115" i="11" s="1"/>
  <c r="T41" i="11"/>
  <c r="AJ23" i="11"/>
  <c r="AJ32" i="11" s="1"/>
  <c r="CJ78" i="10"/>
  <c r="CN78" i="10" s="1"/>
  <c r="CO78" i="10" s="1"/>
  <c r="BX32" i="10"/>
  <c r="CJ92" i="10"/>
  <c r="CN92" i="10" s="1"/>
  <c r="CO92" i="10" s="1"/>
  <c r="T70" i="11"/>
  <c r="CJ70" i="11"/>
  <c r="CN70" i="11" s="1"/>
  <c r="CO70" i="11" s="1"/>
  <c r="CB113" i="11"/>
  <c r="CJ52" i="10"/>
  <c r="CN52" i="10" s="1"/>
  <c r="CO52" i="10" s="1"/>
  <c r="T74" i="10"/>
  <c r="CJ37" i="10"/>
  <c r="CN37" i="10" s="1"/>
  <c r="CO37" i="10" s="1"/>
  <c r="CJ78" i="11"/>
  <c r="CN78" i="11" s="1"/>
  <c r="CO78" i="11" s="1"/>
  <c r="BH115" i="12"/>
  <c r="CN54" i="10"/>
  <c r="CO54" i="10" s="1"/>
  <c r="CJ36" i="10"/>
  <c r="BH61" i="10"/>
  <c r="T66" i="10"/>
  <c r="T72" i="11"/>
  <c r="T113" i="11" s="1"/>
  <c r="CJ72" i="11"/>
  <c r="CN72" i="11" s="1"/>
  <c r="CO72" i="11" s="1"/>
  <c r="T23" i="10"/>
  <c r="AR99" i="10"/>
  <c r="AB28" i="10"/>
  <c r="CJ28" i="10"/>
  <c r="CN28" i="10" s="1"/>
  <c r="CO28" i="10" s="1"/>
  <c r="X61" i="11"/>
  <c r="AR99" i="11"/>
  <c r="AR113" i="11" s="1"/>
  <c r="AN113" i="11"/>
  <c r="AN114" i="11" s="1"/>
  <c r="AN115" i="11" s="1"/>
  <c r="AB115" i="13"/>
  <c r="L31" i="14"/>
  <c r="AB114" i="16"/>
  <c r="D124" i="16" s="1"/>
  <c r="F124" i="16" s="1"/>
  <c r="T114" i="16"/>
  <c r="D123" i="16" s="1"/>
  <c r="F123" i="16" s="1"/>
  <c r="BX115" i="16"/>
  <c r="AR115" i="16"/>
  <c r="AJ115" i="16"/>
  <c r="BP115" i="16"/>
  <c r="CF115" i="16"/>
  <c r="BH115" i="16"/>
  <c r="CF115" i="15"/>
  <c r="L107" i="10"/>
  <c r="AJ115" i="13"/>
  <c r="L75" i="10"/>
  <c r="T115" i="15"/>
  <c r="AJ115" i="15"/>
  <c r="AB115" i="15"/>
  <c r="CJ114" i="16"/>
  <c r="CJ115" i="16" s="1"/>
  <c r="BH115" i="15"/>
  <c r="BX115" i="15"/>
  <c r="CO99" i="15"/>
  <c r="CN113" i="15"/>
  <c r="CO113" i="15" s="1"/>
  <c r="F128" i="15"/>
  <c r="CN32" i="15"/>
  <c r="CO32" i="15" s="1"/>
  <c r="CO28" i="15"/>
  <c r="F130" i="15"/>
  <c r="CJ114" i="15"/>
  <c r="CJ115" i="15" s="1"/>
  <c r="AR115" i="15"/>
  <c r="BP115" i="13"/>
  <c r="L56" i="10"/>
  <c r="CJ56" i="11"/>
  <c r="CN56" i="11" s="1"/>
  <c r="CO56" i="11" s="1"/>
  <c r="AZ56" i="11"/>
  <c r="AZ61" i="11" s="1"/>
  <c r="AV61" i="11"/>
  <c r="AV114" i="11" s="1"/>
  <c r="AV115" i="11" s="1"/>
  <c r="F129" i="13"/>
  <c r="AZ115" i="13"/>
  <c r="F125" i="13"/>
  <c r="F127" i="16"/>
  <c r="F127" i="15"/>
  <c r="D133" i="15"/>
  <c r="D134" i="15" s="1"/>
  <c r="CO55" i="16"/>
  <c r="CN61" i="16"/>
  <c r="CN55" i="11"/>
  <c r="CO55" i="15"/>
  <c r="CN61" i="15"/>
  <c r="AU114" i="11"/>
  <c r="AU115" i="11" s="1"/>
  <c r="CN55" i="10"/>
  <c r="AZ115" i="16"/>
  <c r="AZ115" i="15"/>
  <c r="L91" i="10"/>
  <c r="CO91" i="10"/>
  <c r="CN84" i="10"/>
  <c r="CN114" i="13"/>
  <c r="CO114" i="13" s="1"/>
  <c r="CN84" i="11"/>
  <c r="F124" i="12"/>
  <c r="CO84" i="12"/>
  <c r="CN113" i="12"/>
  <c r="AB115" i="12"/>
  <c r="CO113" i="13"/>
  <c r="K4" i="13"/>
  <c r="E132" i="13"/>
  <c r="E122" i="13"/>
  <c r="E130" i="13"/>
  <c r="E128" i="13"/>
  <c r="E125" i="13"/>
  <c r="E127" i="13"/>
  <c r="E126" i="13"/>
  <c r="E131" i="13"/>
  <c r="E129" i="13"/>
  <c r="E124" i="13"/>
  <c r="E122" i="16"/>
  <c r="E129" i="16"/>
  <c r="E132" i="16"/>
  <c r="E125" i="16"/>
  <c r="E131" i="16"/>
  <c r="E130" i="16"/>
  <c r="E128" i="16"/>
  <c r="E126" i="16"/>
  <c r="E127" i="16"/>
  <c r="D145" i="16"/>
  <c r="E132" i="15"/>
  <c r="E122" i="15"/>
  <c r="E128" i="15"/>
  <c r="E130" i="15"/>
  <c r="E126" i="15"/>
  <c r="E129" i="15"/>
  <c r="E127" i="15"/>
  <c r="E123" i="15"/>
  <c r="E125" i="15"/>
  <c r="E131" i="15"/>
  <c r="E124" i="15"/>
  <c r="E132" i="12"/>
  <c r="E122" i="12"/>
  <c r="E127" i="12"/>
  <c r="E128" i="12"/>
  <c r="E126" i="12"/>
  <c r="E129" i="12"/>
  <c r="E130" i="12"/>
  <c r="E124" i="12"/>
  <c r="E125" i="12"/>
  <c r="L108" i="10"/>
  <c r="L56" i="14"/>
  <c r="K53" i="9"/>
  <c r="L43" i="14"/>
  <c r="K39" i="14"/>
  <c r="L39" i="14" s="1"/>
  <c r="K32" i="10"/>
  <c r="K93" i="14"/>
  <c r="L93" i="14" s="1"/>
  <c r="L53" i="9"/>
  <c r="K61" i="10"/>
  <c r="L61" i="10" s="1"/>
  <c r="K87" i="14"/>
  <c r="L87" i="14" s="1"/>
  <c r="K102" i="14"/>
  <c r="L102" i="14" s="1"/>
  <c r="K53" i="14"/>
  <c r="L53" i="14" s="1"/>
  <c r="H115" i="14"/>
  <c r="I53" i="9"/>
  <c r="N53" i="9"/>
  <c r="K25" i="14"/>
  <c r="L25" i="14" s="1"/>
  <c r="L18" i="14"/>
  <c r="K17" i="14"/>
  <c r="L17" i="14" s="1"/>
  <c r="F114" i="14"/>
  <c r="F119" i="14" s="1"/>
  <c r="G32" i="14"/>
  <c r="M53" i="9"/>
  <c r="J53" i="9"/>
  <c r="K14" i="14"/>
  <c r="L14" i="14" s="1"/>
  <c r="G61" i="14"/>
  <c r="K19" i="14"/>
  <c r="L19" i="14" s="1"/>
  <c r="K84" i="14"/>
  <c r="L84" i="14" s="1"/>
  <c r="L72" i="14"/>
  <c r="K10" i="14"/>
  <c r="K11" i="14" s="1"/>
  <c r="L11" i="14" s="1"/>
  <c r="K15" i="14"/>
  <c r="L15" i="14" s="1"/>
  <c r="J143" i="14"/>
  <c r="D138" i="15"/>
  <c r="J148" i="14"/>
  <c r="D147" i="13"/>
  <c r="J147" i="14"/>
  <c r="D147" i="12"/>
  <c r="J146" i="14"/>
  <c r="G113" i="14"/>
  <c r="K99" i="14"/>
  <c r="N118" i="16"/>
  <c r="L115" i="16"/>
  <c r="D140" i="16"/>
  <c r="D141" i="16"/>
  <c r="D139" i="16"/>
  <c r="K115" i="16"/>
  <c r="D137" i="16"/>
  <c r="L114" i="16"/>
  <c r="D146" i="16"/>
  <c r="D138" i="16"/>
  <c r="D147" i="16"/>
  <c r="K115" i="15"/>
  <c r="L114" i="15"/>
  <c r="N118" i="15"/>
  <c r="L115" i="15"/>
  <c r="D141" i="15"/>
  <c r="D140" i="15"/>
  <c r="D139" i="15"/>
  <c r="D145" i="15"/>
  <c r="D137" i="15"/>
  <c r="D146" i="15"/>
  <c r="D147" i="15"/>
  <c r="K115" i="13"/>
  <c r="L114" i="13"/>
  <c r="N118" i="13"/>
  <c r="N119" i="13" s="1"/>
  <c r="L115" i="13"/>
  <c r="D140" i="13"/>
  <c r="D139" i="13"/>
  <c r="D141" i="13"/>
  <c r="D146" i="13"/>
  <c r="D145" i="13"/>
  <c r="D137" i="13"/>
  <c r="D138" i="13"/>
  <c r="K115" i="12"/>
  <c r="N118" i="12"/>
  <c r="L115" i="12"/>
  <c r="D140" i="12"/>
  <c r="D141" i="12"/>
  <c r="D139" i="12"/>
  <c r="D146" i="12"/>
  <c r="D137" i="12"/>
  <c r="L114" i="12"/>
  <c r="D145" i="12"/>
  <c r="D138" i="12"/>
  <c r="K32" i="11"/>
  <c r="K61" i="11"/>
  <c r="L11" i="11"/>
  <c r="F119" i="11"/>
  <c r="F115" i="11"/>
  <c r="L10" i="11"/>
  <c r="K113" i="11"/>
  <c r="G114" i="11"/>
  <c r="G115" i="11" s="1"/>
  <c r="L64" i="11"/>
  <c r="L32" i="10"/>
  <c r="K113" i="10"/>
  <c r="L39" i="10"/>
  <c r="F119" i="10"/>
  <c r="G114" i="10"/>
  <c r="L12" i="5"/>
  <c r="L13" i="5"/>
  <c r="L22" i="5"/>
  <c r="L26" i="5"/>
  <c r="L33" i="5"/>
  <c r="L34" i="5"/>
  <c r="L40" i="5"/>
  <c r="L45" i="5"/>
  <c r="L50" i="5"/>
  <c r="L62" i="5"/>
  <c r="L63" i="5"/>
  <c r="L81" i="5"/>
  <c r="L89" i="5"/>
  <c r="L96" i="5"/>
  <c r="D133" i="13" l="1"/>
  <c r="D134" i="13" s="1"/>
  <c r="AV114" i="10"/>
  <c r="AV115" i="10" s="1"/>
  <c r="F133" i="12"/>
  <c r="F134" i="12" s="1"/>
  <c r="AR115" i="12"/>
  <c r="E123" i="13"/>
  <c r="T61" i="11"/>
  <c r="T32" i="10"/>
  <c r="CJ32" i="10"/>
  <c r="AZ61" i="10"/>
  <c r="CI114" i="11"/>
  <c r="CI115" i="11" s="1"/>
  <c r="CN23" i="10"/>
  <c r="CO23" i="10" s="1"/>
  <c r="E124" i="16"/>
  <c r="E133" i="16" s="1"/>
  <c r="X114" i="11"/>
  <c r="X115" i="11" s="1"/>
  <c r="AB113" i="10"/>
  <c r="CF61" i="11"/>
  <c r="AJ32" i="10"/>
  <c r="BT114" i="10"/>
  <c r="BT115" i="10" s="1"/>
  <c r="CB114" i="11"/>
  <c r="CB115" i="11" s="1"/>
  <c r="CF114" i="10"/>
  <c r="T114" i="11"/>
  <c r="T115" i="11" s="1"/>
  <c r="M143" i="14"/>
  <c r="M145" i="14" s="1"/>
  <c r="E131" i="12"/>
  <c r="AN114" i="10"/>
  <c r="AN115" i="10" s="1"/>
  <c r="CB114" i="10"/>
  <c r="CB115" i="10" s="1"/>
  <c r="AZ113" i="11"/>
  <c r="AZ114" i="11" s="1"/>
  <c r="D127" i="11" s="1"/>
  <c r="F127" i="11" s="1"/>
  <c r="AB114" i="11"/>
  <c r="D124" i="11" s="1"/>
  <c r="CF115" i="10"/>
  <c r="D131" i="10"/>
  <c r="BP115" i="10"/>
  <c r="D129" i="10"/>
  <c r="CJ32" i="11"/>
  <c r="AJ61" i="11"/>
  <c r="CF114" i="11"/>
  <c r="D131" i="11" s="1"/>
  <c r="F131" i="11" s="1"/>
  <c r="E123" i="12"/>
  <c r="CJ113" i="10"/>
  <c r="T113" i="10"/>
  <c r="T114" i="10" s="1"/>
  <c r="AB32" i="10"/>
  <c r="AB114" i="10" s="1"/>
  <c r="D124" i="10" s="1"/>
  <c r="D124" i="14" s="1"/>
  <c r="AZ113" i="10"/>
  <c r="AZ114" i="10" s="1"/>
  <c r="D127" i="10" s="1"/>
  <c r="F127" i="10" s="1"/>
  <c r="BX114" i="11"/>
  <c r="D130" i="11" s="1"/>
  <c r="F130" i="11" s="1"/>
  <c r="AR113" i="10"/>
  <c r="AR114" i="10" s="1"/>
  <c r="AF114" i="10"/>
  <c r="AF115" i="10" s="1"/>
  <c r="BP114" i="11"/>
  <c r="D129" i="11" s="1"/>
  <c r="F129" i="11" s="1"/>
  <c r="BP115" i="11"/>
  <c r="P114" i="10"/>
  <c r="P115" i="10" s="1"/>
  <c r="CO14" i="10"/>
  <c r="CN32" i="10"/>
  <c r="CO32" i="10" s="1"/>
  <c r="CN32" i="11"/>
  <c r="AR61" i="11"/>
  <c r="AJ114" i="11"/>
  <c r="D125" i="11" s="1"/>
  <c r="F125" i="11" s="1"/>
  <c r="BL114" i="11"/>
  <c r="BL115" i="11" s="1"/>
  <c r="BD114" i="10"/>
  <c r="BD115" i="10" s="1"/>
  <c r="D133" i="12"/>
  <c r="D134" i="12" s="1"/>
  <c r="CJ61" i="10"/>
  <c r="CJ114" i="10" s="1"/>
  <c r="CJ115" i="10" s="1"/>
  <c r="BX114" i="10"/>
  <c r="AR114" i="11"/>
  <c r="D126" i="11" s="1"/>
  <c r="F126" i="11" s="1"/>
  <c r="AJ61" i="10"/>
  <c r="AJ114" i="10" s="1"/>
  <c r="BH114" i="11"/>
  <c r="BL114" i="10"/>
  <c r="BL115" i="10" s="1"/>
  <c r="BH115" i="10"/>
  <c r="BH114" i="10"/>
  <c r="D128" i="10" s="1"/>
  <c r="AF114" i="11"/>
  <c r="AF115" i="11" s="1"/>
  <c r="T115" i="16"/>
  <c r="AB115" i="16"/>
  <c r="E123" i="16"/>
  <c r="D133" i="16"/>
  <c r="D134" i="16" s="1"/>
  <c r="CN115" i="13"/>
  <c r="F133" i="15"/>
  <c r="F134" i="15" s="1"/>
  <c r="CJ61" i="11"/>
  <c r="F133" i="13"/>
  <c r="F134" i="13" s="1"/>
  <c r="CO61" i="15"/>
  <c r="CN114" i="15"/>
  <c r="CO61" i="16"/>
  <c r="CN114" i="16"/>
  <c r="CO55" i="10"/>
  <c r="CN61" i="10"/>
  <c r="CO61" i="10" s="1"/>
  <c r="CO55" i="11"/>
  <c r="CN61" i="11"/>
  <c r="CO61" i="11" s="1"/>
  <c r="F133" i="16"/>
  <c r="F134" i="16" s="1"/>
  <c r="O53" i="9"/>
  <c r="F124" i="11"/>
  <c r="CO84" i="11"/>
  <c r="CN113" i="11"/>
  <c r="CO113" i="11" s="1"/>
  <c r="CN114" i="12"/>
  <c r="CO114" i="12" s="1"/>
  <c r="CO113" i="12"/>
  <c r="CO84" i="10"/>
  <c r="CN113" i="10"/>
  <c r="E133" i="13"/>
  <c r="L32" i="11"/>
  <c r="CO32" i="11"/>
  <c r="E133" i="15"/>
  <c r="K61" i="14"/>
  <c r="L61" i="14" s="1"/>
  <c r="K32" i="14"/>
  <c r="L32" i="14" s="1"/>
  <c r="K113" i="14"/>
  <c r="L10" i="14"/>
  <c r="F115" i="14"/>
  <c r="L99" i="14"/>
  <c r="G114" i="14"/>
  <c r="G115" i="14" s="1"/>
  <c r="D148" i="16"/>
  <c r="D142" i="16"/>
  <c r="N119" i="16"/>
  <c r="D148" i="15"/>
  <c r="N119" i="15"/>
  <c r="N120" i="15" s="1"/>
  <c r="N121" i="15" s="1"/>
  <c r="D142" i="15"/>
  <c r="D142" i="13"/>
  <c r="N120" i="13"/>
  <c r="N121" i="13" s="1"/>
  <c r="D148" i="13"/>
  <c r="D148" i="12"/>
  <c r="D142" i="12"/>
  <c r="N119" i="12"/>
  <c r="N120" i="12" s="1"/>
  <c r="N121" i="12" s="1"/>
  <c r="L113" i="11"/>
  <c r="L61" i="11"/>
  <c r="K114" i="11"/>
  <c r="K4" i="11" s="1"/>
  <c r="G119" i="11"/>
  <c r="K119" i="11" s="1"/>
  <c r="G119" i="10"/>
  <c r="G115" i="10"/>
  <c r="K114" i="10"/>
  <c r="K4" i="10" s="1"/>
  <c r="L113" i="10"/>
  <c r="K119" i="10"/>
  <c r="F133" i="5"/>
  <c r="D119" i="5"/>
  <c r="C2" i="5"/>
  <c r="D123" i="11" l="1"/>
  <c r="F123" i="11" s="1"/>
  <c r="AB115" i="11"/>
  <c r="E133" i="12"/>
  <c r="AJ115" i="11"/>
  <c r="CF115" i="11"/>
  <c r="D125" i="10"/>
  <c r="E125" i="10" s="1"/>
  <c r="AJ115" i="10"/>
  <c r="D126" i="10"/>
  <c r="E126" i="10" s="1"/>
  <c r="AR115" i="10"/>
  <c r="T115" i="10"/>
  <c r="D123" i="10"/>
  <c r="E123" i="10" s="1"/>
  <c r="F131" i="10"/>
  <c r="F131" i="14" s="1"/>
  <c r="D131" i="14"/>
  <c r="F124" i="10"/>
  <c r="F124" i="14" s="1"/>
  <c r="AB115" i="10"/>
  <c r="AZ115" i="10"/>
  <c r="F128" i="10"/>
  <c r="F128" i="14" s="1"/>
  <c r="BH115" i="11"/>
  <c r="D128" i="11"/>
  <c r="F128" i="11" s="1"/>
  <c r="BX115" i="10"/>
  <c r="D130" i="10"/>
  <c r="BX115" i="11"/>
  <c r="F129" i="10"/>
  <c r="F129" i="14" s="1"/>
  <c r="D129" i="14"/>
  <c r="CJ114" i="11"/>
  <c r="CJ115" i="11" s="1"/>
  <c r="AR115" i="11"/>
  <c r="F127" i="14"/>
  <c r="D133" i="11"/>
  <c r="D134" i="11" s="1"/>
  <c r="F133" i="11"/>
  <c r="F134" i="11" s="1"/>
  <c r="D127" i="14"/>
  <c r="AZ115" i="11"/>
  <c r="CN114" i="10"/>
  <c r="CN115" i="10" s="1"/>
  <c r="CN115" i="16"/>
  <c r="CO114" i="16"/>
  <c r="CN115" i="15"/>
  <c r="CO114" i="15"/>
  <c r="CO113" i="10"/>
  <c r="CN115" i="12"/>
  <c r="CN114" i="11"/>
  <c r="CN115" i="11" s="1"/>
  <c r="E132" i="11"/>
  <c r="E122" i="11"/>
  <c r="E131" i="11"/>
  <c r="E130" i="11"/>
  <c r="E126" i="11"/>
  <c r="E124" i="11"/>
  <c r="E127" i="11"/>
  <c r="E128" i="11"/>
  <c r="E129" i="11"/>
  <c r="E125" i="11"/>
  <c r="E123" i="11"/>
  <c r="E132" i="10"/>
  <c r="E122" i="10"/>
  <c r="E128" i="10"/>
  <c r="E124" i="10"/>
  <c r="E129" i="10"/>
  <c r="E127" i="10"/>
  <c r="E131" i="10"/>
  <c r="E130" i="10"/>
  <c r="K114" i="14"/>
  <c r="L113" i="14"/>
  <c r="N120" i="16"/>
  <c r="N121" i="16" s="1"/>
  <c r="D138" i="11"/>
  <c r="J145" i="14"/>
  <c r="L114" i="10"/>
  <c r="J144" i="14"/>
  <c r="G119" i="14"/>
  <c r="K119" i="14" s="1"/>
  <c r="D147" i="11"/>
  <c r="D146" i="11"/>
  <c r="N118" i="11"/>
  <c r="L115" i="11"/>
  <c r="D140" i="11"/>
  <c r="D141" i="11"/>
  <c r="D139" i="11"/>
  <c r="D145" i="11"/>
  <c r="L114" i="11"/>
  <c r="D137" i="11"/>
  <c r="K115" i="11"/>
  <c r="D147" i="10"/>
  <c r="L115" i="10"/>
  <c r="N118" i="10"/>
  <c r="D139" i="10"/>
  <c r="D141" i="10"/>
  <c r="D140" i="10"/>
  <c r="D146" i="10"/>
  <c r="D145" i="10"/>
  <c r="D137" i="10"/>
  <c r="D138" i="10"/>
  <c r="K115" i="10"/>
  <c r="F108" i="5"/>
  <c r="F100" i="5"/>
  <c r="F104" i="5"/>
  <c r="F101" i="5"/>
  <c r="F105" i="5"/>
  <c r="F98" i="5"/>
  <c r="F102" i="5"/>
  <c r="F99" i="5"/>
  <c r="F103" i="5"/>
  <c r="F86" i="5"/>
  <c r="F73" i="5"/>
  <c r="F77" i="5"/>
  <c r="F76" i="5"/>
  <c r="F83" i="5"/>
  <c r="F87" i="5"/>
  <c r="F74" i="5"/>
  <c r="F78" i="5"/>
  <c r="F84" i="5"/>
  <c r="F88" i="5"/>
  <c r="F71" i="5"/>
  <c r="F75" i="5"/>
  <c r="F79" i="5"/>
  <c r="F85" i="5"/>
  <c r="F72" i="5"/>
  <c r="F80" i="5"/>
  <c r="F66" i="5"/>
  <c r="F70" i="5"/>
  <c r="F67" i="5"/>
  <c r="F68" i="5"/>
  <c r="F65" i="5"/>
  <c r="F59" i="5"/>
  <c r="F57" i="5"/>
  <c r="F58" i="5"/>
  <c r="F126" i="10" l="1"/>
  <c r="F126" i="14" s="1"/>
  <c r="D126" i="14"/>
  <c r="E126" i="14" s="1"/>
  <c r="F123" i="10"/>
  <c r="D123" i="14"/>
  <c r="D133" i="10"/>
  <c r="D134" i="10" s="1"/>
  <c r="F130" i="10"/>
  <c r="F130" i="14" s="1"/>
  <c r="D130" i="14"/>
  <c r="E130" i="14" s="1"/>
  <c r="D128" i="14"/>
  <c r="E128" i="14" s="1"/>
  <c r="F125" i="10"/>
  <c r="F125" i="14" s="1"/>
  <c r="D125" i="14"/>
  <c r="CO114" i="11"/>
  <c r="CO114" i="10"/>
  <c r="D138" i="14"/>
  <c r="K4" i="14"/>
  <c r="E133" i="11"/>
  <c r="D139" i="14"/>
  <c r="E132" i="14"/>
  <c r="E122" i="14"/>
  <c r="E125" i="14"/>
  <c r="E127" i="14"/>
  <c r="E129" i="14"/>
  <c r="E131" i="14"/>
  <c r="E123" i="14"/>
  <c r="E124" i="14"/>
  <c r="E133" i="10"/>
  <c r="D146" i="14"/>
  <c r="D141" i="14"/>
  <c r="L114" i="14"/>
  <c r="L115" i="14"/>
  <c r="D145" i="14"/>
  <c r="D147" i="14"/>
  <c r="D140" i="14"/>
  <c r="K115" i="14"/>
  <c r="D137" i="14"/>
  <c r="N118" i="14"/>
  <c r="J149" i="14"/>
  <c r="D148" i="11"/>
  <c r="D142" i="11"/>
  <c r="N119" i="11"/>
  <c r="N120" i="11" s="1"/>
  <c r="N121" i="11" s="1"/>
  <c r="D142" i="10"/>
  <c r="D148" i="10"/>
  <c r="N119" i="10"/>
  <c r="G98" i="5"/>
  <c r="K98" i="5" s="1"/>
  <c r="L98" i="5" s="1"/>
  <c r="G100" i="5"/>
  <c r="G103" i="5"/>
  <c r="K103" i="5" s="1"/>
  <c r="G105" i="5"/>
  <c r="K105" i="5" s="1"/>
  <c r="G108" i="5"/>
  <c r="G99" i="5"/>
  <c r="G101" i="5"/>
  <c r="G102" i="5"/>
  <c r="K102" i="5" s="1"/>
  <c r="L102" i="5" s="1"/>
  <c r="G104" i="5"/>
  <c r="K104" i="5" s="1"/>
  <c r="G79" i="5"/>
  <c r="K79" i="5" s="1"/>
  <c r="L79" i="5" s="1"/>
  <c r="G84" i="5"/>
  <c r="G83" i="5"/>
  <c r="K83" i="5" s="1"/>
  <c r="G86" i="5"/>
  <c r="G80" i="5"/>
  <c r="K80" i="5" s="1"/>
  <c r="L80" i="5" s="1"/>
  <c r="G75" i="5"/>
  <c r="K75" i="5" s="1"/>
  <c r="L75" i="5" s="1"/>
  <c r="G78" i="5"/>
  <c r="K78" i="5" s="1"/>
  <c r="G76" i="5"/>
  <c r="K76" i="5" s="1"/>
  <c r="G72" i="5"/>
  <c r="K72" i="5" s="1"/>
  <c r="L72" i="5" s="1"/>
  <c r="G71" i="5"/>
  <c r="K71" i="5" s="1"/>
  <c r="L71" i="5" s="1"/>
  <c r="G74" i="5"/>
  <c r="K74" i="5" s="1"/>
  <c r="G77" i="5"/>
  <c r="K77" i="5" s="1"/>
  <c r="G85" i="5"/>
  <c r="K85" i="5" s="1"/>
  <c r="G88" i="5"/>
  <c r="K88" i="5" s="1"/>
  <c r="G87" i="5"/>
  <c r="G73" i="5"/>
  <c r="G70" i="5"/>
  <c r="K70" i="5" s="1"/>
  <c r="G65" i="5"/>
  <c r="K65" i="5" s="1"/>
  <c r="G66" i="5"/>
  <c r="K66" i="5" s="1"/>
  <c r="G68" i="5"/>
  <c r="K68" i="5" s="1"/>
  <c r="G67" i="5"/>
  <c r="K67" i="5" s="1"/>
  <c r="L67" i="5" s="1"/>
  <c r="G57" i="5"/>
  <c r="K57" i="5" s="1"/>
  <c r="G59" i="5"/>
  <c r="K59" i="5" s="1"/>
  <c r="G58" i="5"/>
  <c r="J11" i="5"/>
  <c r="I11" i="5"/>
  <c r="H11" i="5"/>
  <c r="J113" i="5"/>
  <c r="G106" i="5"/>
  <c r="J61" i="5"/>
  <c r="I61" i="5"/>
  <c r="J32" i="5"/>
  <c r="F112" i="5"/>
  <c r="D133" i="14" l="1"/>
  <c r="D134" i="14" s="1"/>
  <c r="F123" i="14"/>
  <c r="F133" i="14" s="1"/>
  <c r="F134" i="14" s="1"/>
  <c r="F133" i="10"/>
  <c r="F134" i="10" s="1"/>
  <c r="E133" i="14"/>
  <c r="D148" i="14"/>
  <c r="D142" i="14"/>
  <c r="N120" i="10"/>
  <c r="N121" i="10" s="1"/>
  <c r="N119" i="14"/>
  <c r="N120" i="14" s="1"/>
  <c r="N121" i="14" s="1"/>
  <c r="K146" i="14"/>
  <c r="K143" i="14"/>
  <c r="K145" i="14"/>
  <c r="K147" i="14"/>
  <c r="J150" i="14"/>
  <c r="K148" i="14"/>
  <c r="K149" i="14"/>
  <c r="K144" i="14"/>
  <c r="K101" i="5"/>
  <c r="L101" i="5" s="1"/>
  <c r="K108" i="5"/>
  <c r="L108" i="5" s="1"/>
  <c r="K100" i="5"/>
  <c r="L100" i="5" s="1"/>
  <c r="L74" i="5"/>
  <c r="K99" i="5"/>
  <c r="L99" i="5" s="1"/>
  <c r="K87" i="5"/>
  <c r="L87" i="5" s="1"/>
  <c r="L85" i="5"/>
  <c r="K86" i="5"/>
  <c r="L86" i="5" s="1"/>
  <c r="L66" i="5"/>
  <c r="L88" i="5"/>
  <c r="L77" i="5"/>
  <c r="L76" i="5"/>
  <c r="K84" i="5"/>
  <c r="L84" i="5" s="1"/>
  <c r="K73" i="5"/>
  <c r="L73" i="5" s="1"/>
  <c r="L83" i="5"/>
  <c r="L78" i="5"/>
  <c r="L70" i="5"/>
  <c r="L68" i="5"/>
  <c r="L65" i="5"/>
  <c r="L59" i="5"/>
  <c r="L57" i="5"/>
  <c r="K58" i="5"/>
  <c r="L58" i="5" s="1"/>
  <c r="L106" i="5"/>
  <c r="I32" i="5"/>
  <c r="L110" i="5"/>
  <c r="I113" i="5"/>
  <c r="J114" i="5"/>
  <c r="H113" i="5"/>
  <c r="F10" i="5"/>
  <c r="H32" i="5"/>
  <c r="H61" i="5"/>
  <c r="F29" i="5"/>
  <c r="F31" i="5"/>
  <c r="F43" i="5"/>
  <c r="F82" i="5"/>
  <c r="F94" i="5"/>
  <c r="F28" i="5"/>
  <c r="F30" i="5"/>
  <c r="F37" i="5"/>
  <c r="F48" i="5"/>
  <c r="F107" i="5"/>
  <c r="F38" i="5"/>
  <c r="G38" i="5" s="1"/>
  <c r="K38" i="5" s="1"/>
  <c r="F53" i="5"/>
  <c r="F90" i="5"/>
  <c r="F27" i="5"/>
  <c r="F42" i="5"/>
  <c r="F60" i="5"/>
  <c r="F92" i="5"/>
  <c r="F111" i="5"/>
  <c r="G112" i="5"/>
  <c r="K112" i="5" s="1"/>
  <c r="F47" i="5"/>
  <c r="F52" i="5"/>
  <c r="F56" i="5"/>
  <c r="F14" i="5"/>
  <c r="F15" i="5"/>
  <c r="F16" i="5"/>
  <c r="F17" i="5"/>
  <c r="F18" i="5"/>
  <c r="F19" i="5"/>
  <c r="F20" i="5"/>
  <c r="F21" i="5"/>
  <c r="F36" i="5"/>
  <c r="F41" i="5"/>
  <c r="F46" i="5"/>
  <c r="F51" i="5"/>
  <c r="F55" i="5"/>
  <c r="F91" i="5"/>
  <c r="F93" i="5"/>
  <c r="F95" i="5"/>
  <c r="F97" i="5"/>
  <c r="F23" i="5"/>
  <c r="F24" i="5"/>
  <c r="F25" i="5"/>
  <c r="F35" i="5"/>
  <c r="F39" i="5"/>
  <c r="F44" i="5"/>
  <c r="F49" i="5"/>
  <c r="F54" i="5"/>
  <c r="F64" i="5"/>
  <c r="F109" i="5"/>
  <c r="H86" i="4"/>
  <c r="I86" i="4"/>
  <c r="J86" i="4"/>
  <c r="H55" i="4"/>
  <c r="I55" i="4"/>
  <c r="J55" i="4"/>
  <c r="H29" i="4"/>
  <c r="I29" i="4"/>
  <c r="J29" i="4"/>
  <c r="L148" i="14" l="1"/>
  <c r="J119" i="5"/>
  <c r="K140" i="5"/>
  <c r="I114" i="5"/>
  <c r="I119" i="5" s="1"/>
  <c r="J115" i="5"/>
  <c r="L112" i="5"/>
  <c r="G60" i="5"/>
  <c r="K60" i="5" s="1"/>
  <c r="L60" i="5" s="1"/>
  <c r="I115" i="5"/>
  <c r="G42" i="5"/>
  <c r="K42" i="5" s="1"/>
  <c r="F11" i="5"/>
  <c r="K132" i="5"/>
  <c r="L38" i="5"/>
  <c r="G107" i="5"/>
  <c r="K107" i="5" s="1"/>
  <c r="G37" i="5"/>
  <c r="K37" i="5" s="1"/>
  <c r="L37" i="5" s="1"/>
  <c r="G53" i="5"/>
  <c r="K53" i="5" s="1"/>
  <c r="G31" i="5"/>
  <c r="K31" i="5" s="1"/>
  <c r="L31" i="5" s="1"/>
  <c r="G27" i="5"/>
  <c r="K27" i="5" s="1"/>
  <c r="L27" i="5" s="1"/>
  <c r="G48" i="5"/>
  <c r="K48" i="5" s="1"/>
  <c r="G29" i="5"/>
  <c r="K29" i="5" s="1"/>
  <c r="L29" i="5" s="1"/>
  <c r="G111" i="5"/>
  <c r="K111" i="5" s="1"/>
  <c r="G30" i="5"/>
  <c r="K30" i="5" s="1"/>
  <c r="G43" i="5"/>
  <c r="K43" i="5" s="1"/>
  <c r="H114" i="5"/>
  <c r="H119" i="5" s="1"/>
  <c r="H87" i="4"/>
  <c r="I87" i="4"/>
  <c r="G10" i="5"/>
  <c r="G91" i="5"/>
  <c r="K91" i="5" s="1"/>
  <c r="G90" i="5"/>
  <c r="K90" i="5" s="1"/>
  <c r="G97" i="5"/>
  <c r="K97" i="5" s="1"/>
  <c r="G95" i="5"/>
  <c r="K95" i="5" s="1"/>
  <c r="G92" i="5"/>
  <c r="K92" i="5" s="1"/>
  <c r="G94" i="5"/>
  <c r="K94" i="5" s="1"/>
  <c r="G93" i="5"/>
  <c r="K93" i="5" s="1"/>
  <c r="G82" i="5"/>
  <c r="K82" i="5" s="1"/>
  <c r="G28" i="5"/>
  <c r="K28" i="5" s="1"/>
  <c r="G44" i="5"/>
  <c r="K44" i="5" s="1"/>
  <c r="G51" i="5"/>
  <c r="K51" i="5" s="1"/>
  <c r="G18" i="5"/>
  <c r="K18" i="5" s="1"/>
  <c r="F32" i="5"/>
  <c r="G14" i="5"/>
  <c r="K14" i="5" s="1"/>
  <c r="F113" i="5"/>
  <c r="G64" i="5"/>
  <c r="G39" i="5"/>
  <c r="K39" i="5" s="1"/>
  <c r="G23" i="5"/>
  <c r="K23" i="5" s="1"/>
  <c r="G46" i="5"/>
  <c r="K46" i="5" s="1"/>
  <c r="G36" i="5"/>
  <c r="K36" i="5" s="1"/>
  <c r="G21" i="5"/>
  <c r="K21" i="5" s="1"/>
  <c r="G17" i="5"/>
  <c r="K17" i="5" s="1"/>
  <c r="G52" i="5"/>
  <c r="K52" i="5" s="1"/>
  <c r="G109" i="5"/>
  <c r="K109" i="5" s="1"/>
  <c r="G24" i="5"/>
  <c r="K24" i="5" s="1"/>
  <c r="G54" i="5"/>
  <c r="K54" i="5" s="1"/>
  <c r="F61" i="5"/>
  <c r="G35" i="5"/>
  <c r="K35" i="5" s="1"/>
  <c r="G20" i="5"/>
  <c r="K20" i="5" s="1"/>
  <c r="G16" i="5"/>
  <c r="K16" i="5" s="1"/>
  <c r="G49" i="5"/>
  <c r="K49" i="5" s="1"/>
  <c r="G25" i="5"/>
  <c r="K25" i="5" s="1"/>
  <c r="G55" i="5"/>
  <c r="K55" i="5" s="1"/>
  <c r="G41" i="5"/>
  <c r="K41" i="5" s="1"/>
  <c r="G19" i="5"/>
  <c r="K19" i="5" s="1"/>
  <c r="G15" i="5"/>
  <c r="K15" i="5" s="1"/>
  <c r="G56" i="5"/>
  <c r="K56" i="5" s="1"/>
  <c r="G47" i="5"/>
  <c r="K47" i="5" s="1"/>
  <c r="J87" i="4"/>
  <c r="G83" i="4"/>
  <c r="K83" i="4" s="1"/>
  <c r="G80" i="4"/>
  <c r="K80" i="4" s="1"/>
  <c r="P30" i="4"/>
  <c r="P29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I3" i="4"/>
  <c r="P2" i="4"/>
  <c r="C2" i="4"/>
  <c r="K133" i="5" l="1"/>
  <c r="L14" i="5"/>
  <c r="H115" i="5"/>
  <c r="L109" i="5"/>
  <c r="L42" i="5"/>
  <c r="L97" i="5"/>
  <c r="L82" i="5"/>
  <c r="L111" i="5"/>
  <c r="L92" i="5"/>
  <c r="L28" i="5"/>
  <c r="L30" i="5"/>
  <c r="L44" i="5"/>
  <c r="L46" i="5"/>
  <c r="L23" i="5"/>
  <c r="L19" i="5"/>
  <c r="L43" i="5"/>
  <c r="L17" i="5"/>
  <c r="L47" i="5"/>
  <c r="L49" i="5"/>
  <c r="L48" i="5"/>
  <c r="L53" i="5"/>
  <c r="L35" i="5"/>
  <c r="L56" i="5"/>
  <c r="L24" i="5"/>
  <c r="L103" i="5"/>
  <c r="L15" i="5"/>
  <c r="L21" i="5"/>
  <c r="L18" i="5"/>
  <c r="L104" i="5"/>
  <c r="L51" i="5"/>
  <c r="L41" i="5"/>
  <c r="L20" i="5"/>
  <c r="L39" i="5"/>
  <c r="L25" i="5"/>
  <c r="L94" i="5"/>
  <c r="L52" i="5"/>
  <c r="L90" i="5"/>
  <c r="L16" i="5"/>
  <c r="L93" i="5"/>
  <c r="L55" i="5"/>
  <c r="L105" i="5"/>
  <c r="L54" i="5"/>
  <c r="L107" i="5"/>
  <c r="L95" i="5"/>
  <c r="L36" i="5"/>
  <c r="L91" i="5"/>
  <c r="F81" i="4"/>
  <c r="G81" i="4" s="1"/>
  <c r="K81" i="4" s="1"/>
  <c r="F76" i="4"/>
  <c r="G76" i="4" s="1"/>
  <c r="F71" i="4"/>
  <c r="G71" i="4" s="1"/>
  <c r="F66" i="4"/>
  <c r="G66" i="4" s="1"/>
  <c r="F61" i="4"/>
  <c r="G61" i="4" s="1"/>
  <c r="F54" i="4"/>
  <c r="F50" i="4"/>
  <c r="G50" i="4" s="1"/>
  <c r="K50" i="4" s="1"/>
  <c r="F45" i="4"/>
  <c r="G45" i="4" s="1"/>
  <c r="K45" i="4" s="1"/>
  <c r="F40" i="4"/>
  <c r="G40" i="4" s="1"/>
  <c r="K40" i="4" s="1"/>
  <c r="F35" i="4"/>
  <c r="G35" i="4" s="1"/>
  <c r="K35" i="4" s="1"/>
  <c r="F28" i="4"/>
  <c r="G28" i="4" s="1"/>
  <c r="K28" i="4" s="1"/>
  <c r="F24" i="4"/>
  <c r="G24" i="4" s="1"/>
  <c r="K24" i="4" s="1"/>
  <c r="F18" i="4"/>
  <c r="G18" i="4" s="1"/>
  <c r="K18" i="4" s="1"/>
  <c r="F15" i="4"/>
  <c r="G15" i="4" s="1"/>
  <c r="K15" i="4" s="1"/>
  <c r="F85" i="4"/>
  <c r="G85" i="4" s="1"/>
  <c r="K85" i="4" s="1"/>
  <c r="F79" i="4"/>
  <c r="G79" i="4" s="1"/>
  <c r="F74" i="4"/>
  <c r="G74" i="4" s="1"/>
  <c r="F70" i="4"/>
  <c r="G70" i="4" s="1"/>
  <c r="F65" i="4"/>
  <c r="G65" i="4" s="1"/>
  <c r="F60" i="4"/>
  <c r="G60" i="4" s="1"/>
  <c r="F53" i="4"/>
  <c r="G53" i="4" s="1"/>
  <c r="K53" i="4" s="1"/>
  <c r="F49" i="4"/>
  <c r="G49" i="4" s="1"/>
  <c r="K49" i="4" s="1"/>
  <c r="F44" i="4"/>
  <c r="G44" i="4" s="1"/>
  <c r="K44" i="4" s="1"/>
  <c r="F39" i="4"/>
  <c r="G39" i="4" s="1"/>
  <c r="K39" i="4" s="1"/>
  <c r="F34" i="4"/>
  <c r="G34" i="4" s="1"/>
  <c r="K34" i="4" s="1"/>
  <c r="F27" i="4"/>
  <c r="G27" i="4" s="1"/>
  <c r="K27" i="4" s="1"/>
  <c r="F22" i="4"/>
  <c r="G22" i="4" s="1"/>
  <c r="K22" i="4" s="1"/>
  <c r="F12" i="4"/>
  <c r="G12" i="4" s="1"/>
  <c r="K12" i="4" s="1"/>
  <c r="F16" i="4"/>
  <c r="G16" i="4" s="1"/>
  <c r="K16" i="4" s="1"/>
  <c r="F84" i="4"/>
  <c r="G84" i="4" s="1"/>
  <c r="K84" i="4" s="1"/>
  <c r="F78" i="4"/>
  <c r="G78" i="4" s="1"/>
  <c r="F73" i="4"/>
  <c r="G73" i="4" s="1"/>
  <c r="F69" i="4"/>
  <c r="G69" i="4" s="1"/>
  <c r="F64" i="4"/>
  <c r="G64" i="4" s="1"/>
  <c r="F59" i="4"/>
  <c r="G59" i="4" s="1"/>
  <c r="F52" i="4"/>
  <c r="G52" i="4" s="1"/>
  <c r="K52" i="4" s="1"/>
  <c r="F48" i="4"/>
  <c r="G48" i="4" s="1"/>
  <c r="K48" i="4" s="1"/>
  <c r="F43" i="4"/>
  <c r="G43" i="4" s="1"/>
  <c r="K43" i="4" s="1"/>
  <c r="F38" i="4"/>
  <c r="G38" i="4" s="1"/>
  <c r="K38" i="4" s="1"/>
  <c r="F33" i="4"/>
  <c r="G33" i="4" s="1"/>
  <c r="K33" i="4" s="1"/>
  <c r="F26" i="4"/>
  <c r="G26" i="4" s="1"/>
  <c r="K26" i="4" s="1"/>
  <c r="F21" i="4"/>
  <c r="G21" i="4" s="1"/>
  <c r="K21" i="4" s="1"/>
  <c r="F13" i="4"/>
  <c r="G13" i="4" s="1"/>
  <c r="K13" i="4" s="1"/>
  <c r="F17" i="4"/>
  <c r="G17" i="4" s="1"/>
  <c r="K17" i="4" s="1"/>
  <c r="F82" i="4"/>
  <c r="G82" i="4" s="1"/>
  <c r="K82" i="4" s="1"/>
  <c r="F77" i="4"/>
  <c r="G77" i="4" s="1"/>
  <c r="F72" i="4"/>
  <c r="G72" i="4" s="1"/>
  <c r="F68" i="4"/>
  <c r="G68" i="4" s="1"/>
  <c r="F63" i="4"/>
  <c r="G63" i="4" s="1"/>
  <c r="F58" i="4"/>
  <c r="F51" i="4"/>
  <c r="G51" i="4" s="1"/>
  <c r="K51" i="4" s="1"/>
  <c r="F46" i="4"/>
  <c r="G46" i="4" s="1"/>
  <c r="K46" i="4" s="1"/>
  <c r="F41" i="4"/>
  <c r="G41" i="4" s="1"/>
  <c r="K41" i="4" s="1"/>
  <c r="F36" i="4"/>
  <c r="G36" i="4" s="1"/>
  <c r="K36" i="4" s="1"/>
  <c r="F32" i="4"/>
  <c r="F25" i="4"/>
  <c r="G25" i="4" s="1"/>
  <c r="K25" i="4" s="1"/>
  <c r="F20" i="4"/>
  <c r="G20" i="4" s="1"/>
  <c r="K20" i="4" s="1"/>
  <c r="F14" i="4"/>
  <c r="G14" i="4" s="1"/>
  <c r="K14" i="4" s="1"/>
  <c r="F11" i="4"/>
  <c r="F114" i="5"/>
  <c r="F115" i="5" s="1"/>
  <c r="K10" i="5"/>
  <c r="K11" i="5" s="1"/>
  <c r="G11" i="5"/>
  <c r="K32" i="5"/>
  <c r="G113" i="5"/>
  <c r="G32" i="5"/>
  <c r="G61" i="5"/>
  <c r="K64" i="5"/>
  <c r="K113" i="5" s="1"/>
  <c r="K61" i="5"/>
  <c r="L113" i="5" l="1"/>
  <c r="L11" i="5"/>
  <c r="L61" i="5"/>
  <c r="L32" i="5"/>
  <c r="L64" i="5"/>
  <c r="F119" i="5"/>
  <c r="L10" i="5"/>
  <c r="F29" i="4"/>
  <c r="G11" i="4"/>
  <c r="F55" i="4"/>
  <c r="G32" i="4"/>
  <c r="F86" i="4"/>
  <c r="G58" i="4"/>
  <c r="G114" i="5"/>
  <c r="K114" i="5"/>
  <c r="G119" i="5" l="1"/>
  <c r="K119" i="5" s="1"/>
  <c r="D138" i="5"/>
  <c r="D146" i="5"/>
  <c r="D140" i="5"/>
  <c r="D145" i="5"/>
  <c r="D139" i="5"/>
  <c r="D141" i="5"/>
  <c r="D137" i="5"/>
  <c r="D147" i="5"/>
  <c r="L115" i="5"/>
  <c r="N118" i="5"/>
  <c r="G115" i="5"/>
  <c r="F134" i="5"/>
  <c r="K115" i="5"/>
  <c r="L114" i="5"/>
  <c r="K58" i="4"/>
  <c r="K86" i="4" s="1"/>
  <c r="G86" i="4"/>
  <c r="K11" i="4"/>
  <c r="K29" i="4" s="1"/>
  <c r="G29" i="4"/>
  <c r="F87" i="4"/>
  <c r="G55" i="4"/>
  <c r="K32" i="4"/>
  <c r="K55" i="4" s="1"/>
  <c r="D142" i="5" l="1"/>
  <c r="D148" i="5"/>
  <c r="N119" i="5"/>
  <c r="N120" i="5" s="1"/>
  <c r="N121" i="5" s="1"/>
  <c r="K87" i="4"/>
  <c r="G87" i="4"/>
</calcChain>
</file>

<file path=xl/comments1.xml><?xml version="1.0" encoding="utf-8"?>
<comments xmlns="http://schemas.openxmlformats.org/spreadsheetml/2006/main">
  <authors>
    <author>Zács Emőke</author>
  </authors>
  <commentList>
    <comment ref="J59" authorId="0" shapeId="0">
      <text>
        <r>
          <rPr>
            <b/>
            <sz val="9"/>
            <color indexed="81"/>
            <rFont val="Tahoma"/>
            <charset val="1"/>
          </rPr>
          <t>Zács Emőke:</t>
        </r>
        <r>
          <rPr>
            <sz val="9"/>
            <color indexed="81"/>
            <rFont val="Tahoma"/>
            <charset val="1"/>
          </rPr>
          <t xml:space="preserve">
1 SIG meeting (Opening SIG meeting)</t>
        </r>
      </text>
    </comment>
    <comment ref="K59" authorId="0" shapeId="0">
      <text>
        <r>
          <rPr>
            <b/>
            <sz val="9"/>
            <color indexed="81"/>
            <rFont val="Tahoma"/>
            <charset val="1"/>
          </rPr>
          <t>Zács Emőke:</t>
        </r>
        <r>
          <rPr>
            <sz val="9"/>
            <color indexed="81"/>
            <rFont val="Tahoma"/>
            <charset val="1"/>
          </rPr>
          <t xml:space="preserve">
2 SIG meetings will be organised in Semester 2</t>
        </r>
      </text>
    </comment>
  </commentList>
</comments>
</file>

<file path=xl/comments2.xml><?xml version="1.0" encoding="utf-8"?>
<comments xmlns="http://schemas.openxmlformats.org/spreadsheetml/2006/main">
  <authors>
    <author>Tóth Gábor</author>
  </authors>
  <commentList>
    <comment ref="I20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of the kick-off meeting to be held in month 2
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Day-today project and financial mamagement, reporting, support for the meetings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FLC cost
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Day-today project and financial mamagement, reporting, support for the meetings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of the Launching conference, SG and TWG meeting to be held at month 6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Printing cost of the poster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Non-staff stakeholder travel (2 person)
</t>
        </r>
      </text>
    </comment>
    <comment ref="I6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Support for the overall thematic coordination of the project
</t>
        </r>
      </text>
    </comment>
    <comment ref="I7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Cost for organisieng the meeting (incuding networking activities)
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cost</t>
        </r>
      </text>
    </comment>
    <comment ref="I8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cost for hosting the visit</t>
        </r>
      </text>
    </comment>
    <comment ref="I91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Non-staff stakeholder travel (3 person)
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External support for the preparation of the Action Plan</t>
        </r>
      </text>
    </comment>
  </commentList>
</comments>
</file>

<file path=xl/comments3.xml><?xml version="1.0" encoding="utf-8"?>
<comments xmlns="http://schemas.openxmlformats.org/spreadsheetml/2006/main">
  <authors>
    <author>Tóth Gábor</author>
  </authors>
  <commentList>
    <comment ref="I2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of the SG and TWG meeting to be held in month 11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FLC cost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Printing of the briefing brouchure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Printing cost of the poster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Printing cost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Non-staff stakeholder travel (2 person)
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of the Final conference, SG and TWG meeting to be held at month 51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Design and printing cost</t>
        </r>
      </text>
    </comment>
    <comment ref="I7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Cost for organisieng the meeting (incuding networking activities)
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cost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Cost for organisieng the meeting (incuding networking activities)
</t>
        </r>
      </text>
    </comment>
    <comment ref="I8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cost for hosting the visit</t>
        </r>
      </text>
    </comment>
    <comment ref="I91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Non-staff stakeholder travel (3 person): 4800 EUR
Organisation of 1 Transnational exchange session: 4000 EUR
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External support for the preparation of the Action Plan</t>
        </r>
      </text>
    </comment>
  </commentList>
</comments>
</file>

<file path=xl/comments4.xml><?xml version="1.0" encoding="utf-8"?>
<comments xmlns="http://schemas.openxmlformats.org/spreadsheetml/2006/main">
  <authors>
    <author>Tóth Gábor</author>
  </authors>
  <commentList>
    <comment ref="I2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of the SG and TWG meeting to be held in month 20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FLC cost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Translation and printing of the briefing brouchure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Printing cost of the poster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Printing cost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Non-staff stakeholder travel (2 person)
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Design and printing cost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of the SG and TWG meeting to be held in month 38
</t>
        </r>
      </text>
    </comment>
    <comment ref="I7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Cost for organisieng the meeting (incuding networking activities)
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cost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Cost for organisieng the meeting (incuding networking activities)
</t>
        </r>
      </text>
    </comment>
    <comment ref="I8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cost for hosting the visit</t>
        </r>
      </text>
    </comment>
    <comment ref="I91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Non-staff stakeholder travel (3 person)
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External support for the preparation of the Action Plan</t>
        </r>
      </text>
    </comment>
  </commentList>
</comments>
</file>

<file path=xl/comments5.xml><?xml version="1.0" encoding="utf-8"?>
<comments xmlns="http://schemas.openxmlformats.org/spreadsheetml/2006/main">
  <authors>
    <author>Tóth Gábor</author>
  </authors>
  <commentList>
    <comment ref="I23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Partner level project management support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of the SG and TWG meeting to be held in month 26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FLC cost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Translation and printing of the briefing brouchure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Printing cost of the poster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Printing cost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Non-staff stakeholder travel (2 person)
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Design and printing cost</t>
        </r>
      </text>
    </comment>
    <comment ref="I7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Cost for organisieng the meeting (incuding networking activities)
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cost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Cost for organisieng the meeting (incuding networking activities)
</t>
        </r>
      </text>
    </comment>
    <comment ref="I8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cost for hosting the visit</t>
        </r>
      </text>
    </comment>
    <comment ref="I8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Support for the coordination of the activity and for the preparation of the Regional State of the Art methodology</t>
        </r>
      </text>
    </comment>
    <comment ref="I91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Non-staff stakeholder travel (3 person): 4800 EUR
Organisation of 1 Transnational exchange session: 3000 EUR
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External support for the preparation of the Action Plan</t>
        </r>
      </text>
    </comment>
  </commentList>
</comments>
</file>

<file path=xl/comments6.xml><?xml version="1.0" encoding="utf-8"?>
<comments xmlns="http://schemas.openxmlformats.org/spreadsheetml/2006/main">
  <authors>
    <author>Tóth Gábor</author>
  </authors>
  <commentList>
    <comment ref="I2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FLC cost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Design, translation and printing of the briefing brouchure (English and Latvian versions)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Printing cost of the poster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Technical assistance related to the newsletters</t>
        </r>
      </text>
    </comment>
    <comment ref="I53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Technical assistance related to the project video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Design and printing cost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of the Mid-term conference, SG and TWG meeting to be held at month 30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Design and printing cost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of the SG and TWG meeting to be held at month 30</t>
        </r>
      </text>
    </comment>
    <comment ref="I7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Cost for organisieng the meeting (incuding networking activities)
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cost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Cost for organisieng the meeting (incuding networking activities)
</t>
        </r>
      </text>
    </comment>
    <comment ref="I8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cost for hosting the visit</t>
        </r>
      </text>
    </comment>
    <comment ref="I91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Non-staff stakeholder travel (3 person)
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External support for the preparation of the Action Plan</t>
        </r>
      </text>
    </comment>
  </commentList>
</comments>
</file>

<file path=xl/comments7.xml><?xml version="1.0" encoding="utf-8"?>
<comments xmlns="http://schemas.openxmlformats.org/spreadsheetml/2006/main">
  <authors>
    <author>Tóth Gábor</author>
  </authors>
  <commentList>
    <comment ref="I2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FLC cost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Translation and printing of the briefing brouchure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Printing cost of the poster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Printing cost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Non-staff stakeholder travel (2 person)
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Design and printing cost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cost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Cost for organisieng the meeting (incuding networking activities)
</t>
        </r>
      </text>
    </comment>
    <comment ref="I8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cost for hosting the visit</t>
        </r>
      </text>
    </comment>
    <comment ref="I91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Non-staff stakeholder travel (3 person): 4800 EUR
Organisation of 1 Transnational exchange session: 4000 EUR
</t>
        </r>
      </text>
    </comment>
  </commentList>
</comments>
</file>

<file path=xl/comments8.xml><?xml version="1.0" encoding="utf-8"?>
<comments xmlns="http://schemas.openxmlformats.org/spreadsheetml/2006/main">
  <authors>
    <author>Tóth Gábor</author>
  </authors>
  <commentList>
    <comment ref="I2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FLC cost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Translation and printing of the briefing brouchure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Printing cost of the poster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Design and printing cost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Non-staff stakeholder travel (2 person)
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Design and printing cost</t>
        </r>
      </text>
    </comment>
    <comment ref="I7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Cost for organisieng the meeting (incuding networking activities)
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cost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Cost for organisieng the meeting (incuding networking activities)
</t>
        </r>
      </text>
    </comment>
    <comment ref="I84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Organisation cost for hosting the visit</t>
        </r>
      </text>
    </comment>
    <comment ref="I91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Non-staff stakeholder travel (2 person)
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  <charset val="238"/>
          </rPr>
          <t>Tóth Gábor:</t>
        </r>
        <r>
          <rPr>
            <sz val="9"/>
            <color indexed="81"/>
            <rFont val="Tahoma"/>
            <family val="2"/>
            <charset val="238"/>
          </rPr>
          <t xml:space="preserve">
External support for the preparation of the Action Plan</t>
        </r>
      </text>
    </comment>
  </commentList>
</comments>
</file>

<file path=xl/sharedStrings.xml><?xml version="1.0" encoding="utf-8"?>
<sst xmlns="http://schemas.openxmlformats.org/spreadsheetml/2006/main" count="4458" uniqueCount="437">
  <si>
    <t>Action</t>
  </si>
  <si>
    <t>ACTIVITIES</t>
  </si>
  <si>
    <t>Partner in charge</t>
  </si>
  <si>
    <t>Participating partners</t>
  </si>
  <si>
    <t>Output</t>
  </si>
  <si>
    <t>Oct</t>
  </si>
  <si>
    <t>Nov</t>
  </si>
  <si>
    <t>Dec</t>
  </si>
  <si>
    <t>Jan</t>
  </si>
  <si>
    <t>Febr</t>
  </si>
  <si>
    <t>LP</t>
  </si>
  <si>
    <t>PROJECT MANAGEMENT AND COORDINATION</t>
  </si>
  <si>
    <t>Kick-off meeting</t>
  </si>
  <si>
    <t xml:space="preserve">May </t>
  </si>
  <si>
    <t>June</t>
  </si>
  <si>
    <t>July</t>
  </si>
  <si>
    <t>1st reporting period</t>
  </si>
  <si>
    <t>Apr</t>
  </si>
  <si>
    <t>Aug</t>
  </si>
  <si>
    <t>Sept</t>
  </si>
  <si>
    <t>Mar</t>
  </si>
  <si>
    <t>2nd reporting period</t>
  </si>
  <si>
    <t>3rd reporting period</t>
  </si>
  <si>
    <t>4th reporting period</t>
  </si>
  <si>
    <t>5th reporting period</t>
  </si>
  <si>
    <t>6th reporting period</t>
  </si>
  <si>
    <t>Phase 1 – Focus on the interregional learning process</t>
  </si>
  <si>
    <t>7th reporting period</t>
  </si>
  <si>
    <t>Phase 2 – monitoring of the action plan implementation</t>
  </si>
  <si>
    <t>Contractualisation and start-up</t>
  </si>
  <si>
    <t>Subsidy Contract</t>
  </si>
  <si>
    <t>Partnership Agreement</t>
  </si>
  <si>
    <t>Appointment FLC</t>
  </si>
  <si>
    <t>Management and financial handbook</t>
  </si>
  <si>
    <t>Rules of Procedures for the PR</t>
  </si>
  <si>
    <t>Rules of Procedures for the SG</t>
  </si>
  <si>
    <t>Project Management and coordination</t>
  </si>
  <si>
    <t>Daily project management</t>
  </si>
  <si>
    <t>Reporting</t>
  </si>
  <si>
    <t>Delivery of internal financial report to LP</t>
  </si>
  <si>
    <t>Delivery of final report to JTS</t>
  </si>
  <si>
    <t>All</t>
  </si>
  <si>
    <t>M</t>
  </si>
  <si>
    <t>Steering Group meeting linked with thematic meeting</t>
  </si>
  <si>
    <t>Planning and start-up</t>
  </si>
  <si>
    <t>1 project level stategy</t>
  </si>
  <si>
    <t>List of stakeholders to reach</t>
  </si>
  <si>
    <t>Launching event</t>
  </si>
  <si>
    <t xml:space="preserve">1 event </t>
  </si>
  <si>
    <t>Communication plan and knowledge sharing strategy</t>
  </si>
  <si>
    <t>Briefing brochure linked to the Launching event about the project and the topic adressed</t>
  </si>
  <si>
    <t xml:space="preserve">Poster </t>
  </si>
  <si>
    <t>Website and social media</t>
  </si>
  <si>
    <t>Regular update of the website</t>
  </si>
  <si>
    <t>Social media presence</t>
  </si>
  <si>
    <t>Paticipation in other events</t>
  </si>
  <si>
    <t>INTERREG Europe events</t>
  </si>
  <si>
    <t>Dissemnation at national events (presenter or exhibitioner)</t>
  </si>
  <si>
    <t>Dissemnation at transnational events (presenter or exhibitioner)</t>
  </si>
  <si>
    <t>Press releases</t>
  </si>
  <si>
    <t>Newsletters</t>
  </si>
  <si>
    <t>Awereness raising project video</t>
  </si>
  <si>
    <t>Communication materials/tools</t>
  </si>
  <si>
    <t>Dissemination type stakeholder meeting (networking lunch, evening reception, regional seminar)</t>
  </si>
  <si>
    <t>Mid term event</t>
  </si>
  <si>
    <t>Final event</t>
  </si>
  <si>
    <t>Briefing brochures/leaflets on the implementation</t>
  </si>
  <si>
    <t>COMMUNICATION</t>
  </si>
  <si>
    <t>INTERREGIONAL POLICY LEARNING</t>
  </si>
  <si>
    <t>PPx - Acronym</t>
  </si>
  <si>
    <t>DAILY FEE</t>
  </si>
  <si>
    <t>Travel cost 1 person 2 nights</t>
  </si>
  <si>
    <t>Austria</t>
  </si>
  <si>
    <t>Travel cost 2 person 2 nights</t>
  </si>
  <si>
    <t>Belgium</t>
  </si>
  <si>
    <t>Czech Republic</t>
  </si>
  <si>
    <t>Participating</t>
  </si>
  <si>
    <t>Denmark</t>
  </si>
  <si>
    <t>Staff</t>
  </si>
  <si>
    <t>Overhead</t>
  </si>
  <si>
    <t>Travel and accommodation</t>
  </si>
  <si>
    <t>External expertise</t>
  </si>
  <si>
    <t>EQUIP</t>
  </si>
  <si>
    <t>TOTAL</t>
  </si>
  <si>
    <t>Estonia</t>
  </si>
  <si>
    <t>days</t>
  </si>
  <si>
    <t>total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</si>
  <si>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</si>
  <si>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</si>
  <si>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</si>
  <si>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</si>
  <si>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</si>
  <si>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</si>
  <si>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</si>
  <si>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</si>
  <si>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Poland</t>
  </si>
  <si>
    <t>Portugal</t>
  </si>
  <si>
    <t>Slovak Republic</t>
  </si>
  <si>
    <t>Slovenia</t>
  </si>
  <si>
    <t>Spain</t>
  </si>
  <si>
    <t>Sweden</t>
  </si>
  <si>
    <t>United Kingdom</t>
  </si>
  <si>
    <t>Bulgaria</t>
  </si>
  <si>
    <t>Croatia</t>
  </si>
  <si>
    <t>Cyprus</t>
  </si>
  <si>
    <t>Latvia</t>
  </si>
  <si>
    <t>Lithuania</t>
  </si>
  <si>
    <t>Luxemburg</t>
  </si>
  <si>
    <t>Malta</t>
  </si>
  <si>
    <t>Romania</t>
  </si>
  <si>
    <t>1 SC signed</t>
  </si>
  <si>
    <t>1 PA signed</t>
  </si>
  <si>
    <t>1 handbook</t>
  </si>
  <si>
    <t>1 RoP adopted</t>
  </si>
  <si>
    <t>1 meeting</t>
  </si>
  <si>
    <t>Transnational knowledge sharing (individual + stakeholder) - Peer review / site visits / staff exchange</t>
  </si>
  <si>
    <t>Complex methodology for knowledge sharing (defining level of knowledge sharing)</t>
  </si>
  <si>
    <t>Organisational knowledge sharing (organisational)</t>
  </si>
  <si>
    <t>Regional summary reports on knowledge sharing</t>
  </si>
  <si>
    <t>Synthesis on knowledge sharing</t>
  </si>
  <si>
    <t>Guidance on action plan development</t>
  </si>
  <si>
    <t>Setting up stakeholder groups / policy instrument</t>
  </si>
  <si>
    <t>Meetings with stakeholder groups / involvement in action plan implementation</t>
  </si>
  <si>
    <t>Final regional stakeholder event</t>
  </si>
  <si>
    <t>Summary on the level of achievements / policy instrument</t>
  </si>
  <si>
    <t>Monitoring of the implementation of the action plans</t>
  </si>
  <si>
    <t>Delivery of  progress report to JTS</t>
  </si>
  <si>
    <t>Synthesis and knowledge exchange match- making matrix</t>
  </si>
  <si>
    <t>Elaboration of action plans / policy instrument</t>
  </si>
  <si>
    <t>Endorsement procedure / policy instrument</t>
  </si>
  <si>
    <t>Thematic coordination of stakeholder involvement</t>
  </si>
  <si>
    <t>Thematic coordination of analysis</t>
  </si>
  <si>
    <t>Thematic coordnation of knowledge exchange</t>
  </si>
  <si>
    <t>Thematic coordination of action planning</t>
  </si>
  <si>
    <t>Stakeholder involvement (36 months + 24 months)</t>
  </si>
  <si>
    <t>Analysis (6-8 months)</t>
  </si>
  <si>
    <t>Knowledge exchange (12-14 months)</t>
  </si>
  <si>
    <t>Action planning (6-8 months)</t>
  </si>
  <si>
    <t>Action plan implementation follow-up(24 months)</t>
  </si>
  <si>
    <t>Transnational thematic meetings</t>
  </si>
  <si>
    <t>Thematic meetings linked to thematic implementation</t>
  </si>
  <si>
    <t>EU level knowledge sharing (Brussels briefing; networking; Policy Learning Platform, etc.)</t>
  </si>
  <si>
    <t>regular update</t>
  </si>
  <si>
    <t>1 English project video</t>
  </si>
  <si>
    <t>1 event</t>
  </si>
  <si>
    <t>8 meetings</t>
  </si>
  <si>
    <t>1 meeting / stakeholder group</t>
  </si>
  <si>
    <t>1 methodology</t>
  </si>
  <si>
    <t>1 analysis-desk research / policy instrument</t>
  </si>
  <si>
    <t>tbd</t>
  </si>
  <si>
    <t>1 report/policy instrument</t>
  </si>
  <si>
    <t>1 guide</t>
  </si>
  <si>
    <t>1 report / policy instrument</t>
  </si>
  <si>
    <t>Joint methodology for regional analysis</t>
  </si>
  <si>
    <t>Regional anaylsis - desk research, own need and gift (N&amp;G) analysis</t>
  </si>
  <si>
    <t>Country       --&gt;</t>
  </si>
  <si>
    <t>Preparation of partner level progress report</t>
  </si>
  <si>
    <t>8 progress report</t>
  </si>
  <si>
    <t>8 partner reports / partner</t>
  </si>
  <si>
    <t>1 final report</t>
  </si>
  <si>
    <t>1 brochure (English and local editions)</t>
  </si>
  <si>
    <t>PREPARATION</t>
  </si>
  <si>
    <t>Project proposal preparation</t>
  </si>
  <si>
    <t>LP - ACRONYM</t>
  </si>
  <si>
    <t xml:space="preserve">1 Policy Intrument </t>
  </si>
  <si>
    <t>No Policy intrument</t>
  </si>
  <si>
    <t>Shared Policy Intrument with</t>
  </si>
  <si>
    <t>Policy Instrument</t>
  </si>
  <si>
    <t>Shared Policy Instrument with</t>
  </si>
  <si>
    <t>2 Policy Intruments</t>
  </si>
  <si>
    <t>x</t>
  </si>
  <si>
    <t xml:space="preserve">When </t>
  </si>
  <si>
    <t>Meeting/event</t>
  </si>
  <si>
    <t xml:space="preserve">Budgeted under </t>
  </si>
  <si>
    <t>Purpose / description</t>
  </si>
  <si>
    <t>Participants</t>
  </si>
  <si>
    <t>Organisational details</t>
  </si>
  <si>
    <t>m2</t>
  </si>
  <si>
    <t xml:space="preserve">Internal kick-off </t>
  </si>
  <si>
    <t xml:space="preserve"> - 1 teambuilding session 
 - content session (detailed work plan, division of tasks)
 - admininstrative session (general &amp; financial management)</t>
  </si>
  <si>
    <t>WP3/Act.1</t>
  </si>
  <si>
    <t>2 nights</t>
  </si>
  <si>
    <t xml:space="preserve">Launching conference
</t>
  </si>
  <si>
    <t xml:space="preserve">Dissemination (objectives, planned results)
</t>
  </si>
  <si>
    <t>WP1/Act.3</t>
  </si>
  <si>
    <t xml:space="preserve">Process management </t>
  </si>
  <si>
    <t>Content management</t>
  </si>
  <si>
    <t>WP4/Act.5</t>
  </si>
  <si>
    <t>Organiser</t>
  </si>
  <si>
    <t>Travel lump sums</t>
  </si>
  <si>
    <t>All PPs: 
2 participants (project manager, financial or thematic manager)</t>
  </si>
  <si>
    <t>m6</t>
  </si>
  <si>
    <t>WP2</t>
  </si>
  <si>
    <t>CP1</t>
  </si>
  <si>
    <t>Venue (city, country)</t>
  </si>
  <si>
    <t>All PPs: 
3 participants (project manager, thematic expert, communication manager or additional thematic expert)</t>
  </si>
  <si>
    <t>All PPs: 
2 participants (project manager, thematic expert)</t>
  </si>
  <si>
    <t>Steering Group 1</t>
  </si>
  <si>
    <t>Steering Group 2</t>
  </si>
  <si>
    <t>Steering Group 3</t>
  </si>
  <si>
    <t>Thematic Working Group 2</t>
  </si>
  <si>
    <t>Thematic Working Group 1</t>
  </si>
  <si>
    <t>Thematic Working Group 3</t>
  </si>
  <si>
    <t xml:space="preserve">1.5 day event (2 nights)
0,5 day public event with cc. 100 participants, 1 day partner meeting
</t>
  </si>
  <si>
    <t>Steering Group 4</t>
  </si>
  <si>
    <t>Thematic Working Group 5</t>
  </si>
  <si>
    <t>Thematic Working Group 4</t>
  </si>
  <si>
    <t>m30</t>
  </si>
  <si>
    <t>TOTAL TRAVEL BUDGET FOR THE MEETING</t>
  </si>
  <si>
    <t>Steering Group 5</t>
  </si>
  <si>
    <t>Thematic Working Group 6</t>
  </si>
  <si>
    <t>Steering Group 7</t>
  </si>
  <si>
    <t>Content management / montoring</t>
  </si>
  <si>
    <t xml:space="preserve">Final conference
</t>
  </si>
  <si>
    <t xml:space="preserve">Dissemination (monitoring results)
</t>
  </si>
  <si>
    <t>Steering Group 6</t>
  </si>
  <si>
    <t>m11</t>
  </si>
  <si>
    <t>Thematic Working Group 7</t>
  </si>
  <si>
    <t>TBD</t>
  </si>
  <si>
    <t>Each PP visits 1 transational event to disseminate the project</t>
  </si>
  <si>
    <t>All PPs: 
1 participants (project manager)</t>
  </si>
  <si>
    <t>Each PP visits 2 national events to disseminate the project</t>
  </si>
  <si>
    <t>2 nights, local travel</t>
  </si>
  <si>
    <t xml:space="preserve">LP </t>
  </si>
  <si>
    <t>All partners</t>
  </si>
  <si>
    <t>TWG Rules of procedure</t>
  </si>
  <si>
    <t>TWG meetings linked to thematic implementation</t>
  </si>
  <si>
    <t>Thematic coordination of analysis phase</t>
  </si>
  <si>
    <t>Analysis</t>
  </si>
  <si>
    <t>Stakeholder involvement and organisational learning</t>
  </si>
  <si>
    <t xml:space="preserve">Policy learning Synthesis report </t>
  </si>
  <si>
    <t>1 TWG established</t>
  </si>
  <si>
    <t>1 Rules of Procedures</t>
  </si>
  <si>
    <t>Interactive training on stakeholder involvement/institutional learning for the Regional Managers</t>
  </si>
  <si>
    <t>1 training</t>
  </si>
  <si>
    <t>1 regional roadmap/policy instrument</t>
  </si>
  <si>
    <t>Summary reports on the Exchange Sessions</t>
  </si>
  <si>
    <t>LP -VRW</t>
  </si>
  <si>
    <t>PP1 - TCC</t>
  </si>
  <si>
    <t>PP2 - MMC</t>
  </si>
  <si>
    <t>PP3 - Pons Danubii</t>
  </si>
  <si>
    <t>PP4 - VPR</t>
  </si>
  <si>
    <t xml:space="preserve">Detailed Action Plan methodology on regional level/workplan </t>
  </si>
  <si>
    <t>Elaboration of Action Plans / policy instrument</t>
  </si>
  <si>
    <t>1 procedure / action plan</t>
  </si>
  <si>
    <t>Meetings with stakeholder groups and Institutional learning groups / involvement in action plan implementation</t>
  </si>
  <si>
    <t>Setting up PMTs (Project Management Teams)</t>
  </si>
  <si>
    <t>x PMT set up</t>
  </si>
  <si>
    <t>Steering Group meeting linked with TWG meeting</t>
  </si>
  <si>
    <t>Financial and Project Management Guide (FPMG)</t>
  </si>
  <si>
    <t>Communication and knowledge sharing strategy</t>
  </si>
  <si>
    <t>PP4-VPR</t>
  </si>
  <si>
    <t>Newsletters on project level</t>
  </si>
  <si>
    <t>Launching of website and regular update of the website</t>
  </si>
  <si>
    <t>1 website regularly updated</t>
  </si>
  <si>
    <t>INTERREG Europe events (annual programme events + Policy learning platform events)</t>
  </si>
  <si>
    <t>PP4-VPR, LP- VRW</t>
  </si>
  <si>
    <t>Project video</t>
  </si>
  <si>
    <t>1 Synthesis for dissemination</t>
  </si>
  <si>
    <t>Internal financial monitoring/budget revision</t>
  </si>
  <si>
    <t>3 revisions</t>
  </si>
  <si>
    <t>Poster (obligatory)</t>
  </si>
  <si>
    <t>poster prepared for each partner</t>
  </si>
  <si>
    <t>TWG meeting/event  organisers</t>
  </si>
  <si>
    <t>LP- VRW, PP4-VPR</t>
  </si>
  <si>
    <t>Phase 1 closing stakeholder session (including some networking lunch, evening reception, regional seminar)</t>
  </si>
  <si>
    <t>Consistency check of Action Plans on regional level</t>
  </si>
  <si>
    <t>1 monitoring procedure / policy instrument</t>
  </si>
  <si>
    <t>Partner in charge (coordinator)</t>
  </si>
  <si>
    <t>LP- VRW</t>
  </si>
  <si>
    <t>PP1- TCC</t>
  </si>
  <si>
    <t>n.a.</t>
  </si>
  <si>
    <t>PP3</t>
  </si>
  <si>
    <t>PP2</t>
  </si>
  <si>
    <t>x FLC appointed</t>
  </si>
  <si>
    <t>Component 1 -PROJECT MANAGEMENT AND COORDINATION</t>
  </si>
  <si>
    <t>Component 2 -COMMUNICATION</t>
  </si>
  <si>
    <t>Component 3 -INTERREGIONAL POLICY LEARNING</t>
  </si>
  <si>
    <t>T &amp; A</t>
  </si>
  <si>
    <t>Equip.</t>
  </si>
  <si>
    <t>Application Form budget</t>
  </si>
  <si>
    <t>ERDF</t>
  </si>
  <si>
    <t>Preparation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</si>
  <si>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</si>
  <si>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</si>
  <si>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</si>
  <si>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</si>
  <si>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</si>
  <si>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</si>
  <si>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</si>
  <si>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Period</t>
  </si>
  <si>
    <t>Budget</t>
  </si>
  <si>
    <t>Application Form budget - Spending Forecast</t>
  </si>
  <si>
    <t>Application Form budget - External expertise</t>
  </si>
  <si>
    <t>Type of cost</t>
  </si>
  <si>
    <t>FLC cost</t>
  </si>
  <si>
    <t>Project/financial/comm. management</t>
  </si>
  <si>
    <t>Meetings: steering group</t>
  </si>
  <si>
    <t>Meetings: dissemination event</t>
  </si>
  <si>
    <t>Meetings: stakeholder group</t>
  </si>
  <si>
    <t>Publication and dissemination costs</t>
  </si>
  <si>
    <t>External support for the exc. of experience</t>
  </si>
  <si>
    <t>Other</t>
  </si>
  <si>
    <t>Meetings: exchange of exp. events</t>
  </si>
  <si>
    <t>Travel &amp; acc. cost: non staff</t>
  </si>
  <si>
    <t>1 event / semester</t>
  </si>
  <si>
    <t>2 events / semester</t>
  </si>
  <si>
    <t>2 events / partner region</t>
  </si>
  <si>
    <t>7 press releases linked to the project meetings/events</t>
  </si>
  <si>
    <t>5 newsletters (English)</t>
  </si>
  <si>
    <t xml:space="preserve">Dissemination materials on exchanged experience targeting regions outside the partnership </t>
  </si>
  <si>
    <t>3 materials</t>
  </si>
  <si>
    <t>Visualisation materials for institutional, stakeholder meetings</t>
  </si>
  <si>
    <t>PP4- VPR</t>
  </si>
  <si>
    <t>LP, PP1, PP2, PP3, PP4</t>
  </si>
  <si>
    <t>3 materials per region</t>
  </si>
  <si>
    <t>Interregional thematic organisation</t>
  </si>
  <si>
    <t>Setting up Thematic Working Group (TWG)</t>
  </si>
  <si>
    <t>7 meetings (5+2)</t>
  </si>
  <si>
    <t>Setting up stakeholder &amp; institutional learning groups</t>
  </si>
  <si>
    <t xml:space="preserve">LP + PP5,PP1,PP2,PP3,PP4 </t>
  </si>
  <si>
    <t>1 group /policy instrument</t>
  </si>
  <si>
    <t>LP + PP5,PP1,PP2,PP3,PP4</t>
  </si>
  <si>
    <t>Methodology for regional Roadmaps</t>
  </si>
  <si>
    <t>regional Roadmaps (on the institutional/stakeholder involvement process) elaborated and quality controled</t>
  </si>
  <si>
    <t>Regional Opening meeting for stakeholders (including some networking lunch, evening reception, regional seminar)</t>
  </si>
  <si>
    <t>Meetings with stakeholder groups and Institutional learning groups / involvement in action plan implementation + Synergy Sessions with Institutional departments</t>
  </si>
  <si>
    <t>average 3 meetings / policy intrument / year in Phase1 and 2 meetings / policy instrument + average 1 Synergy Session per year</t>
  </si>
  <si>
    <t>Synergy session for personnel of partner organisations</t>
  </si>
  <si>
    <t>3 sessions / per partner</t>
  </si>
  <si>
    <t>Joint methodology for regional State of Arts</t>
  </si>
  <si>
    <t>Regional State of Arts (including good practice inventory + list of ingredients for change)</t>
  </si>
  <si>
    <t>Transnational audit visits to each region by experts delegated by 2 other partners</t>
  </si>
  <si>
    <t>5 visits</t>
  </si>
  <si>
    <t>Project level menu of good practices</t>
  </si>
  <si>
    <t>1 good practice collection</t>
  </si>
  <si>
    <t>Knowledge exchange (good practice transfer)</t>
  </si>
  <si>
    <t>Guidelines (including matching learning needs with good practices)/methodology and templates for knowledge sharing</t>
  </si>
  <si>
    <t>3 Transnational Exchange Session meetings of 3 days length (for individual staff members of partners + appr. 3 stakeholders per partner region)</t>
  </si>
  <si>
    <t>3 good practice transfer meetings</t>
  </si>
  <si>
    <t>Thematic coordination of knowledge exchange</t>
  </si>
  <si>
    <t>Action plan drafting</t>
  </si>
  <si>
    <t>Project level Guideline  and joint training on action plan development</t>
  </si>
  <si>
    <t>1 guide, 1 training</t>
  </si>
  <si>
    <t>1 Action plan methodology / policy instrument (5)</t>
  </si>
  <si>
    <t>1 action plan / policy instrument (5)</t>
  </si>
  <si>
    <t>Cross- reading exercise</t>
  </si>
  <si>
    <t>1 procedure</t>
  </si>
  <si>
    <t>Final quality control of Action Plans</t>
  </si>
  <si>
    <t>1 quality control process / action plan</t>
  </si>
  <si>
    <t>PP5 - Province of South Holland</t>
  </si>
  <si>
    <t>Project video (+ national language subtitles by partners)</t>
  </si>
  <si>
    <t>Setting up Thematic Working Group (TWG) (1 expert + 1 project manager + 1 regional manager)</t>
  </si>
  <si>
    <t>Setting up stakeholder groups &amp; institutional learning groups</t>
  </si>
  <si>
    <t>Synergy sessions for personnel of partner organisations</t>
  </si>
  <si>
    <t>Regional State of Arts</t>
  </si>
  <si>
    <t>NL</t>
  </si>
  <si>
    <t>m20</t>
  </si>
  <si>
    <t xml:space="preserve">Italy </t>
  </si>
  <si>
    <t>m26</t>
  </si>
  <si>
    <t>SK</t>
  </si>
  <si>
    <t>Travel cost 1 person 3 nights</t>
  </si>
  <si>
    <t xml:space="preserve">Analysis </t>
  </si>
  <si>
    <t>Co-finance</t>
  </si>
  <si>
    <t>Application Form budget - Equipment</t>
  </si>
  <si>
    <t>Office eqiupment</t>
  </si>
  <si>
    <t xml:space="preserve">All PPs: 
2 participants (project manager, thematic expert) + 3 stakeholders budgeted under external expertise </t>
  </si>
  <si>
    <t xml:space="preserve">All PPs: 
2 participants (project manager, thematic expert) + 2 stakeholders budgeted under external expertise </t>
  </si>
  <si>
    <t>Color codes:</t>
  </si>
  <si>
    <t>Management CP</t>
  </si>
  <si>
    <t>Communication CP</t>
  </si>
  <si>
    <t>Thematic CP</t>
  </si>
  <si>
    <t>IE</t>
  </si>
  <si>
    <t>IT</t>
  </si>
  <si>
    <t>LT</t>
  </si>
  <si>
    <t>3 Transnational knowledge sharing (individual + stakeholder) - Peer review / site visits / staff exchange</t>
  </si>
  <si>
    <t>Ext. expertise</t>
  </si>
  <si>
    <t>Eqipment</t>
  </si>
  <si>
    <t>%</t>
  </si>
  <si>
    <t>Budget lines</t>
  </si>
  <si>
    <t>CP</t>
  </si>
  <si>
    <t>% check tables</t>
  </si>
  <si>
    <t>Dissemination at national events (presenter or exhibitioner)</t>
  </si>
  <si>
    <t>Dissemination at transnational events (presenter or exhibitioner)</t>
  </si>
  <si>
    <t>m38</t>
  </si>
  <si>
    <t>Participation at INTERREG Europe events</t>
  </si>
  <si>
    <t>PP attends the compulsory INTERREG events</t>
  </si>
  <si>
    <t>PPs: 
1 participants (project/communication manager)</t>
  </si>
  <si>
    <t>LP - VRW</t>
  </si>
  <si>
    <t>Partner</t>
  </si>
  <si>
    <t>LP - VRW (NL)</t>
  </si>
  <si>
    <t>PP1 - TCC (IE)</t>
  </si>
  <si>
    <t>PP2 - MMC (IT)</t>
  </si>
  <si>
    <t>PP3 - Pons D. (SK)</t>
  </si>
  <si>
    <t>PP4 - VPR (LV)</t>
  </si>
  <si>
    <t>PP5 - PSH (NL)</t>
  </si>
  <si>
    <t>% check partnership</t>
  </si>
  <si>
    <t>8 event</t>
  </si>
  <si>
    <t>Semester 1 (month 1-6)</t>
  </si>
  <si>
    <t>Semester 2 (month 7-12)</t>
  </si>
  <si>
    <t>Semester 3 (month 13-18)</t>
  </si>
  <si>
    <t>Semester 5 (month 25-30)</t>
  </si>
  <si>
    <t>Semester 4 (month 19-24)</t>
  </si>
  <si>
    <t>Semester 6 (month 31-36)</t>
  </si>
  <si>
    <t>Semester 7 (month 37-42)</t>
  </si>
  <si>
    <t>Semester 8 (month 43-48)</t>
  </si>
  <si>
    <t>Semester 9 (month 49-54)</t>
  </si>
  <si>
    <t>Rounded</t>
  </si>
  <si>
    <t>Semester 8</t>
  </si>
  <si>
    <t>Semester 9</t>
  </si>
  <si>
    <t>PP1 - TCC
PP3 - Pons Danubii
PP5 - PSH</t>
  </si>
  <si>
    <t>Ireland
Slovakia
Netherlands</t>
  </si>
  <si>
    <t>Original budget</t>
  </si>
  <si>
    <t>Meetings: partner meeting</t>
  </si>
  <si>
    <t>Partner meeting (2 nights) with 1 working dinner 
cc. 30 participant</t>
  </si>
  <si>
    <t>1,5-2 day workshop (2 nights) 
cc. 30 participants</t>
  </si>
  <si>
    <t>Partner meeting (2 nights) with 1 working dinner
cc. 30 participants</t>
  </si>
  <si>
    <t>Partner meeting (2 nights) with 1 working dinner 
cc. 30 participants</t>
  </si>
  <si>
    <t>cc. 30 participants</t>
  </si>
  <si>
    <t>m44</t>
  </si>
  <si>
    <t>7 meetings (=5+2)</t>
  </si>
  <si>
    <t>6 PMT set up</t>
  </si>
  <si>
    <t>6 FLC appointed</t>
  </si>
  <si>
    <t>45 SIG meetings on projet level (5 policy instruments = 5 SIGs)</t>
  </si>
  <si>
    <t>PP5-VPR</t>
  </si>
  <si>
    <t>PP5-VPR, LP- VRW</t>
  </si>
  <si>
    <t>LP- VRW, PP5-VPR</t>
  </si>
  <si>
    <t>PP2- TCC</t>
  </si>
  <si>
    <t>PP5- VPR</t>
  </si>
  <si>
    <t>PP4 - PD</t>
  </si>
  <si>
    <t>PP3 - MCM</t>
  </si>
  <si>
    <t>LP, PP2, PP3, PP4, PP5</t>
  </si>
  <si>
    <t>LP + PP6,PP2,PP3,PP4, PP5</t>
  </si>
  <si>
    <t>PP2 - TCC</t>
  </si>
  <si>
    <t>PP4 - Pons Danubii</t>
  </si>
  <si>
    <t>PP5 - VPR</t>
  </si>
  <si>
    <t>PP6 - Province of South Holland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</si>
</sst>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0\ _F_t_-;\-* #,##0.000\ _F_t_-;_-* &quot;-&quot;??\ _F_t_-;_-@_-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8"/>
      <color indexed="9"/>
      <name val="Calibri"/>
      <family val="2"/>
      <charset val="238"/>
    </font>
    <font>
      <sz val="18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20"/>
      <color indexed="9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4"/>
      <color indexed="9"/>
      <name val="Calibri"/>
      <family val="2"/>
      <charset val="238"/>
    </font>
    <font>
      <b/>
      <sz val="20"/>
      <color indexed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10"/>
      </patternFill>
    </fill>
    <fill>
      <patternFill patternType="solid">
        <fgColor indexed="49"/>
      </patternFill>
    </fill>
    <fill>
      <patternFill patternType="solid">
        <fgColor indexed="55"/>
        <bgColor indexed="64"/>
      </patternFill>
    </fill>
    <fill>
      <patternFill patternType="solid">
        <fgColor indexed="3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150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indexed="9"/>
      </right>
      <top style="medium">
        <color theme="0"/>
      </top>
      <bottom/>
      <diagonal/>
    </border>
    <border>
      <left style="thin">
        <color indexed="9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indexed="9"/>
      </right>
      <top/>
      <bottom/>
      <diagonal/>
    </border>
    <border>
      <left style="medium">
        <color theme="0"/>
      </left>
      <right style="thin">
        <color indexed="9"/>
      </right>
      <top/>
      <bottom style="medium">
        <color theme="0"/>
      </bottom>
      <diagonal/>
    </border>
    <border>
      <left style="thin">
        <color indexed="9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theme="0"/>
      </bottom>
      <diagonal/>
    </border>
    <border>
      <left style="medium">
        <color indexed="64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indexed="64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/>
      <top style="thin">
        <color theme="6"/>
      </top>
      <bottom style="thin">
        <color theme="6"/>
      </bottom>
      <diagonal/>
    </border>
    <border>
      <left/>
      <right style="medium">
        <color indexed="64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theme="6"/>
      </right>
      <top style="thin">
        <color theme="6"/>
      </top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indexed="64"/>
      </bottom>
      <diagonal/>
    </border>
    <border>
      <left style="thin">
        <color theme="6"/>
      </left>
      <right style="medium">
        <color indexed="64"/>
      </right>
      <top style="thin">
        <color theme="6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6"/>
      </left>
      <right/>
      <top style="medium">
        <color theme="6"/>
      </top>
      <bottom style="thin">
        <color indexed="9"/>
      </bottom>
      <diagonal/>
    </border>
    <border>
      <left/>
      <right/>
      <top style="medium">
        <color theme="6"/>
      </top>
      <bottom style="thin">
        <color indexed="9"/>
      </bottom>
      <diagonal/>
    </border>
    <border>
      <left/>
      <right style="thin">
        <color indexed="9"/>
      </right>
      <top style="medium">
        <color theme="6"/>
      </top>
      <bottom style="thin">
        <color indexed="9"/>
      </bottom>
      <diagonal/>
    </border>
    <border>
      <left style="thin">
        <color indexed="9"/>
      </left>
      <right/>
      <top style="medium">
        <color theme="6"/>
      </top>
      <bottom style="thin">
        <color indexed="9"/>
      </bottom>
      <diagonal/>
    </border>
    <border>
      <left style="thin">
        <color indexed="9"/>
      </left>
      <right style="medium">
        <color theme="6"/>
      </right>
      <top style="medium">
        <color theme="6"/>
      </top>
      <bottom style="thin">
        <color indexed="9"/>
      </bottom>
      <diagonal/>
    </border>
    <border>
      <left style="medium">
        <color theme="6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theme="6"/>
      </right>
      <top style="thin">
        <color indexed="9"/>
      </top>
      <bottom style="thin">
        <color indexed="9"/>
      </bottom>
      <diagonal/>
    </border>
    <border>
      <left style="medium">
        <color theme="6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medium">
        <color theme="6"/>
      </left>
      <right/>
      <top style="thin">
        <color indexed="9"/>
      </top>
      <bottom style="thin">
        <color indexed="9"/>
      </bottom>
      <diagonal/>
    </border>
    <border>
      <left/>
      <right style="medium">
        <color theme="6"/>
      </right>
      <top style="thin">
        <color indexed="9"/>
      </top>
      <bottom style="thin">
        <color indexed="9"/>
      </bottom>
      <diagonal/>
    </border>
    <border>
      <left style="medium">
        <color theme="6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theme="6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theme="6"/>
      </right>
      <top style="thin">
        <color indexed="9"/>
      </top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6" tint="-0.499984740745262"/>
      </right>
      <top style="thin">
        <color theme="6"/>
      </top>
      <bottom style="thin">
        <color theme="6"/>
      </bottom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 style="thin">
        <color theme="6"/>
      </top>
      <bottom style="thin">
        <color theme="6"/>
      </bottom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medium">
        <color indexed="64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indexed="64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indexed="64"/>
      </left>
      <right style="thin">
        <color theme="7" tint="0.39997558519241921"/>
      </right>
      <top style="thin">
        <color theme="7" tint="0.39997558519241921"/>
      </top>
      <bottom style="medium">
        <color indexed="64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indexed="64"/>
      </bottom>
      <diagonal/>
    </border>
    <border>
      <left style="thin">
        <color theme="7" tint="0.39997558519241921"/>
      </left>
      <right style="medium">
        <color indexed="64"/>
      </right>
      <top style="thin">
        <color theme="7" tint="0.39997558519241921"/>
      </top>
      <bottom style="medium">
        <color indexed="64"/>
      </bottom>
      <diagonal/>
    </border>
    <border>
      <left style="medium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medium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 style="thin">
        <color theme="6"/>
      </top>
      <bottom style="thin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medium">
        <color indexed="64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 style="medium">
        <color theme="6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 style="thin">
        <color theme="6"/>
      </bottom>
      <diagonal/>
    </border>
    <border>
      <left/>
      <right style="medium">
        <color theme="6"/>
      </right>
      <top/>
      <bottom style="thin">
        <color theme="6"/>
      </bottom>
      <diagonal/>
    </border>
    <border>
      <left style="medium">
        <color theme="6"/>
      </left>
      <right/>
      <top style="medium">
        <color theme="6"/>
      </top>
      <bottom style="thin">
        <color theme="6"/>
      </bottom>
      <diagonal/>
    </border>
    <border>
      <left/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indexed="9"/>
      </left>
      <right style="medium">
        <color theme="6"/>
      </right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theme="6"/>
      </right>
      <top/>
      <bottom/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indexed="64"/>
      </right>
      <top/>
      <bottom style="thin">
        <color theme="7" tint="0.39997558519241921"/>
      </bottom>
      <diagonal/>
    </border>
    <border>
      <left style="medium">
        <color indexed="64"/>
      </left>
      <right style="thin">
        <color theme="7" tint="0.39997558519241921"/>
      </right>
      <top style="medium">
        <color theme="0"/>
      </top>
      <bottom style="medium">
        <color theme="0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0"/>
      </top>
      <bottom style="medium">
        <color theme="0"/>
      </bottom>
      <diagonal/>
    </border>
    <border>
      <left style="thin">
        <color theme="7" tint="0.39997558519241921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/>
      <top style="medium">
        <color theme="0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medium">
        <color indexed="64"/>
      </bottom>
      <diagonal/>
    </border>
    <border>
      <left style="medium">
        <color theme="6"/>
      </left>
      <right/>
      <top style="thin">
        <color theme="6"/>
      </top>
      <bottom style="medium">
        <color theme="6"/>
      </bottom>
      <diagonal/>
    </border>
    <border>
      <left style="medium">
        <color theme="6"/>
      </left>
      <right style="thin">
        <color theme="6"/>
      </right>
      <top style="medium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/>
      <diagonal/>
    </border>
    <border>
      <left style="thin">
        <color theme="6"/>
      </left>
      <right style="medium">
        <color theme="6"/>
      </right>
      <top style="medium">
        <color theme="6"/>
      </top>
      <bottom/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 style="medium">
        <color theme="6"/>
      </right>
      <top/>
      <bottom style="medium">
        <color theme="6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43" fontId="7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" fillId="17" borderId="0" applyNumberFormat="0" applyBorder="0" applyAlignment="0" applyProtection="0"/>
    <xf numFmtId="0" fontId="22" fillId="0" borderId="0"/>
    <xf numFmtId="0" fontId="26" fillId="27" borderId="0" applyNumberFormat="0" applyBorder="0" applyAlignment="0" applyProtection="0"/>
    <xf numFmtId="9" fontId="7" fillId="0" borderId="0" applyFont="0" applyFill="0" applyBorder="0" applyAlignment="0" applyProtection="0"/>
  </cellStyleXfs>
  <cellXfs count="486">
    <xf numFmtId="0" fontId="0" fillId="0" borderId="0" xfId="0"/>
    <xf numFmtId="0" fontId="2" fillId="3" borderId="2" xfId="2" applyFont="1" applyBorder="1" applyAlignment="1">
      <alignment vertical="center"/>
    </xf>
    <xf numFmtId="0" fontId="2" fillId="3" borderId="0" xfId="2" applyFont="1" applyBorder="1" applyAlignment="1">
      <alignment horizontal="center" vertical="center" wrapText="1"/>
    </xf>
    <xf numFmtId="0" fontId="0" fillId="0" borderId="11" xfId="0" applyBorder="1"/>
    <xf numFmtId="0" fontId="2" fillId="7" borderId="11" xfId="4" applyFont="1" applyFill="1" applyBorder="1" applyAlignment="1">
      <alignment vertical="center"/>
    </xf>
    <xf numFmtId="0" fontId="0" fillId="0" borderId="11" xfId="0" applyFill="1" applyBorder="1"/>
    <xf numFmtId="0" fontId="2" fillId="7" borderId="12" xfId="4" applyFont="1" applyFill="1" applyBorder="1" applyAlignment="1">
      <alignment vertical="center"/>
    </xf>
    <xf numFmtId="0" fontId="0" fillId="0" borderId="12" xfId="0" applyBorder="1" applyAlignment="1">
      <alignment wrapText="1"/>
    </xf>
    <xf numFmtId="0" fontId="1" fillId="2" borderId="23" xfId="1" applyFont="1" applyBorder="1" applyAlignment="1">
      <alignment horizontal="center" wrapText="1"/>
    </xf>
    <xf numFmtId="0" fontId="1" fillId="2" borderId="24" xfId="1" applyFont="1" applyBorder="1" applyAlignment="1">
      <alignment horizontal="center" wrapText="1"/>
    </xf>
    <xf numFmtId="0" fontId="2" fillId="3" borderId="2" xfId="2" applyFont="1" applyBorder="1" applyAlignment="1">
      <alignment horizontal="center" vertical="center" wrapText="1"/>
    </xf>
    <xf numFmtId="0" fontId="2" fillId="3" borderId="22" xfId="2" applyFont="1" applyBorder="1" applyAlignment="1">
      <alignment horizontal="center" vertical="center" wrapText="1"/>
    </xf>
    <xf numFmtId="0" fontId="1" fillId="2" borderId="32" xfId="1" applyFont="1" applyBorder="1" applyAlignment="1">
      <alignment horizontal="center" wrapText="1"/>
    </xf>
    <xf numFmtId="0" fontId="1" fillId="2" borderId="33" xfId="1" applyFont="1" applyBorder="1" applyAlignment="1">
      <alignment horizontal="center" wrapText="1"/>
    </xf>
    <xf numFmtId="0" fontId="0" fillId="10" borderId="11" xfId="0" applyFill="1" applyBorder="1"/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wrapText="1"/>
    </xf>
    <xf numFmtId="0" fontId="0" fillId="13" borderId="11" xfId="0" applyFill="1" applyBorder="1"/>
    <xf numFmtId="0" fontId="0" fillId="13" borderId="11" xfId="0" applyFill="1" applyBorder="1" applyAlignment="1">
      <alignment horizontal="center"/>
    </xf>
    <xf numFmtId="0" fontId="2" fillId="7" borderId="13" xfId="4" applyFont="1" applyFill="1" applyBorder="1" applyAlignment="1">
      <alignment vertical="center" wrapText="1"/>
    </xf>
    <xf numFmtId="0" fontId="0" fillId="13" borderId="12" xfId="0" applyFill="1" applyBorder="1" applyAlignment="1">
      <alignment wrapText="1"/>
    </xf>
    <xf numFmtId="0" fontId="0" fillId="0" borderId="0" xfId="0" applyAlignment="1">
      <alignment wrapText="1"/>
    </xf>
    <xf numFmtId="0" fontId="0" fillId="14" borderId="11" xfId="0" applyFill="1" applyBorder="1"/>
    <xf numFmtId="0" fontId="0" fillId="14" borderId="12" xfId="0" applyFill="1" applyBorder="1" applyAlignment="1">
      <alignment wrapText="1"/>
    </xf>
    <xf numFmtId="0" fontId="0" fillId="14" borderId="12" xfId="0" applyFill="1" applyBorder="1"/>
    <xf numFmtId="0" fontId="5" fillId="7" borderId="11" xfId="4" applyFont="1" applyFill="1" applyBorder="1" applyAlignment="1">
      <alignment vertical="center" wrapText="1"/>
    </xf>
    <xf numFmtId="0" fontId="5" fillId="3" borderId="0" xfId="2" applyFont="1" applyBorder="1" applyAlignment="1">
      <alignment vertical="center" wrapText="1"/>
    </xf>
    <xf numFmtId="0" fontId="6" fillId="13" borderId="11" xfId="0" applyFont="1" applyFill="1" applyBorder="1"/>
    <xf numFmtId="0" fontId="6" fillId="13" borderId="11" xfId="0" applyFont="1" applyFill="1" applyBorder="1" applyAlignment="1">
      <alignment wrapText="1"/>
    </xf>
    <xf numFmtId="0" fontId="0" fillId="15" borderId="11" xfId="0" applyFill="1" applyBorder="1"/>
    <xf numFmtId="0" fontId="1" fillId="2" borderId="39" xfId="1" applyFont="1" applyBorder="1" applyAlignment="1">
      <alignment horizontal="center" wrapText="1"/>
    </xf>
    <xf numFmtId="0" fontId="2" fillId="3" borderId="39" xfId="2" applyFont="1" applyBorder="1" applyAlignment="1">
      <alignment horizontal="center" vertical="center" wrapText="1"/>
    </xf>
    <xf numFmtId="3" fontId="12" fillId="16" borderId="44" xfId="7" applyNumberFormat="1" applyFont="1" applyBorder="1" applyAlignment="1">
      <alignment horizontal="center"/>
    </xf>
    <xf numFmtId="3" fontId="13" fillId="16" borderId="51" xfId="7" applyNumberFormat="1" applyFont="1" applyBorder="1"/>
    <xf numFmtId="0" fontId="13" fillId="0" borderId="51" xfId="8" applyFont="1" applyBorder="1"/>
    <xf numFmtId="0" fontId="13" fillId="0" borderId="52" xfId="8" applyFont="1" applyBorder="1"/>
    <xf numFmtId="1" fontId="0" fillId="0" borderId="0" xfId="0" applyNumberFormat="1"/>
    <xf numFmtId="0" fontId="1" fillId="17" borderId="50" xfId="9" applyBorder="1" applyAlignment="1"/>
    <xf numFmtId="0" fontId="1" fillId="17" borderId="58" xfId="9" applyBorder="1" applyAlignment="1"/>
    <xf numFmtId="43" fontId="0" fillId="0" borderId="11" xfId="6" applyNumberFormat="1" applyFont="1" applyBorder="1"/>
    <xf numFmtId="0" fontId="3" fillId="0" borderId="0" xfId="0" applyFont="1"/>
    <xf numFmtId="0" fontId="0" fillId="0" borderId="11" xfId="0" applyFill="1" applyBorder="1" applyAlignment="1">
      <alignment wrapText="1"/>
    </xf>
    <xf numFmtId="0" fontId="0" fillId="0" borderId="0" xfId="0" applyFont="1"/>
    <xf numFmtId="1" fontId="0" fillId="0" borderId="0" xfId="0" applyNumberFormat="1" applyFont="1"/>
    <xf numFmtId="1" fontId="3" fillId="0" borderId="0" xfId="0" applyNumberFormat="1" applyFont="1"/>
    <xf numFmtId="0" fontId="14" fillId="2" borderId="65" xfId="1" applyFont="1" applyBorder="1" applyAlignment="1"/>
    <xf numFmtId="0" fontId="5" fillId="2" borderId="66" xfId="1" applyFont="1" applyBorder="1" applyAlignment="1">
      <alignment horizontal="center"/>
    </xf>
    <xf numFmtId="0" fontId="14" fillId="2" borderId="66" xfId="1" applyFont="1" applyBorder="1" applyAlignment="1"/>
    <xf numFmtId="0" fontId="6" fillId="10" borderId="11" xfId="0" applyFont="1" applyFill="1" applyBorder="1" applyAlignment="1">
      <alignment wrapText="1"/>
    </xf>
    <xf numFmtId="0" fontId="8" fillId="14" borderId="11" xfId="0" applyFont="1" applyFill="1" applyBorder="1" applyAlignment="1">
      <alignment wrapText="1"/>
    </xf>
    <xf numFmtId="43" fontId="2" fillId="3" borderId="0" xfId="2" applyNumberFormat="1" applyFont="1" applyBorder="1" applyAlignment="1">
      <alignment horizontal="center" vertical="center" wrapText="1"/>
    </xf>
    <xf numFmtId="43" fontId="2" fillId="7" borderId="12" xfId="4" applyNumberFormat="1" applyFont="1" applyFill="1" applyBorder="1" applyAlignment="1">
      <alignment vertical="center"/>
    </xf>
    <xf numFmtId="43" fontId="0" fillId="14" borderId="11" xfId="0" applyNumberFormat="1" applyFill="1" applyBorder="1"/>
    <xf numFmtId="0" fontId="0" fillId="1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2" fillId="3" borderId="67" xfId="2" applyFont="1" applyBorder="1" applyAlignment="1">
      <alignment horizontal="center" vertical="center" wrapText="1"/>
    </xf>
    <xf numFmtId="0" fontId="2" fillId="3" borderId="68" xfId="2" applyFont="1" applyBorder="1" applyAlignment="1">
      <alignment horizontal="center" vertical="center" wrapText="1"/>
    </xf>
    <xf numFmtId="0" fontId="5" fillId="3" borderId="69" xfId="2" applyFont="1" applyBorder="1" applyAlignment="1">
      <alignment horizontal="center" vertical="center" wrapText="1"/>
    </xf>
    <xf numFmtId="0" fontId="0" fillId="10" borderId="70" xfId="0" applyFill="1" applyBorder="1" applyAlignment="1">
      <alignment horizontal="center"/>
    </xf>
    <xf numFmtId="0" fontId="0" fillId="10" borderId="71" xfId="0" applyFill="1" applyBorder="1" applyAlignment="1">
      <alignment horizontal="center"/>
    </xf>
    <xf numFmtId="164" fontId="0" fillId="0" borderId="70" xfId="6" applyNumberFormat="1" applyFont="1" applyBorder="1"/>
    <xf numFmtId="43" fontId="3" fillId="0" borderId="71" xfId="6" applyNumberFormat="1" applyFont="1" applyBorder="1"/>
    <xf numFmtId="0" fontId="2" fillId="3" borderId="72" xfId="2" applyFont="1" applyBorder="1" applyAlignment="1">
      <alignment horizontal="center" vertical="center" wrapText="1"/>
    </xf>
    <xf numFmtId="43" fontId="2" fillId="3" borderId="73" xfId="2" applyNumberFormat="1" applyFont="1" applyBorder="1" applyAlignment="1">
      <alignment horizontal="center" vertical="center" wrapText="1"/>
    </xf>
    <xf numFmtId="0" fontId="2" fillId="7" borderId="74" xfId="4" applyFont="1" applyFill="1" applyBorder="1" applyAlignment="1">
      <alignment vertical="center"/>
    </xf>
    <xf numFmtId="0" fontId="2" fillId="7" borderId="71" xfId="4" applyFont="1" applyFill="1" applyBorder="1" applyAlignment="1">
      <alignment vertical="center"/>
    </xf>
    <xf numFmtId="0" fontId="0" fillId="13" borderId="70" xfId="0" applyFill="1" applyBorder="1" applyAlignment="1">
      <alignment horizontal="center"/>
    </xf>
    <xf numFmtId="0" fontId="0" fillId="13" borderId="71" xfId="0" applyFill="1" applyBorder="1" applyAlignment="1">
      <alignment horizontal="center"/>
    </xf>
    <xf numFmtId="43" fontId="2" fillId="7" borderId="71" xfId="4" applyNumberFormat="1" applyFont="1" applyFill="1" applyBorder="1" applyAlignment="1">
      <alignment vertical="center"/>
    </xf>
    <xf numFmtId="0" fontId="0" fillId="14" borderId="70" xfId="0" applyFill="1" applyBorder="1"/>
    <xf numFmtId="0" fontId="0" fillId="14" borderId="71" xfId="0" applyFill="1" applyBorder="1"/>
    <xf numFmtId="0" fontId="0" fillId="15" borderId="70" xfId="0" applyFill="1" applyBorder="1"/>
    <xf numFmtId="0" fontId="0" fillId="15" borderId="71" xfId="0" applyFill="1" applyBorder="1"/>
    <xf numFmtId="43" fontId="0" fillId="14" borderId="71" xfId="0" applyNumberFormat="1" applyFill="1" applyBorder="1"/>
    <xf numFmtId="0" fontId="14" fillId="2" borderId="75" xfId="1" applyFont="1" applyBorder="1" applyAlignment="1"/>
    <xf numFmtId="43" fontId="2" fillId="2" borderId="76" xfId="1" applyNumberFormat="1" applyFont="1" applyBorder="1" applyAlignment="1"/>
    <xf numFmtId="43" fontId="2" fillId="2" borderId="77" xfId="1" applyNumberFormat="1" applyFont="1" applyBorder="1" applyAlignment="1"/>
    <xf numFmtId="0" fontId="5" fillId="3" borderId="0" xfId="2" applyFont="1" applyBorder="1" applyAlignment="1">
      <alignment vertical="top" wrapText="1"/>
    </xf>
    <xf numFmtId="0" fontId="5" fillId="7" borderId="11" xfId="4" applyFont="1" applyFill="1" applyBorder="1" applyAlignment="1">
      <alignment vertical="top" wrapText="1"/>
    </xf>
    <xf numFmtId="0" fontId="6" fillId="15" borderId="11" xfId="0" applyFont="1" applyFill="1" applyBorder="1"/>
    <xf numFmtId="0" fontId="1" fillId="2" borderId="79" xfId="1" applyFont="1" applyBorder="1" applyAlignment="1">
      <alignment horizontal="center" wrapText="1"/>
    </xf>
    <xf numFmtId="0" fontId="1" fillId="2" borderId="80" xfId="1" applyFont="1" applyBorder="1" applyAlignment="1">
      <alignment horizontal="center" wrapText="1"/>
    </xf>
    <xf numFmtId="0" fontId="2" fillId="3" borderId="79" xfId="2" applyFont="1" applyBorder="1" applyAlignment="1">
      <alignment horizontal="center" vertical="center" wrapText="1"/>
    </xf>
    <xf numFmtId="0" fontId="2" fillId="3" borderId="80" xfId="2" applyFont="1" applyBorder="1" applyAlignment="1">
      <alignment horizontal="center" vertical="center" wrapText="1"/>
    </xf>
    <xf numFmtId="0" fontId="0" fillId="10" borderId="11" xfId="0" applyFill="1" applyBorder="1" applyAlignment="1">
      <alignment horizontal="center" wrapText="1"/>
    </xf>
    <xf numFmtId="0" fontId="0" fillId="10" borderId="25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26" xfId="0" applyFill="1" applyBorder="1" applyAlignment="1">
      <alignment wrapText="1"/>
    </xf>
    <xf numFmtId="0" fontId="0" fillId="10" borderId="79" xfId="0" applyFill="1" applyBorder="1" applyAlignment="1">
      <alignment wrapText="1"/>
    </xf>
    <xf numFmtId="0" fontId="0" fillId="10" borderId="39" xfId="0" applyFill="1" applyBorder="1" applyAlignment="1">
      <alignment wrapText="1"/>
    </xf>
    <xf numFmtId="0" fontId="0" fillId="10" borderId="8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4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79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8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3" fillId="4" borderId="11" xfId="0" applyFont="1" applyFill="1" applyBorder="1" applyAlignment="1">
      <alignment horizontal="center" wrapText="1"/>
    </xf>
    <xf numFmtId="0" fontId="0" fillId="4" borderId="26" xfId="0" applyFill="1" applyBorder="1" applyAlignment="1">
      <alignment wrapText="1"/>
    </xf>
    <xf numFmtId="0" fontId="0" fillId="4" borderId="79" xfId="0" applyFill="1" applyBorder="1" applyAlignment="1">
      <alignment wrapText="1"/>
    </xf>
    <xf numFmtId="0" fontId="0" fillId="4" borderId="39" xfId="0" applyFill="1" applyBorder="1" applyAlignment="1">
      <alignment wrapText="1"/>
    </xf>
    <xf numFmtId="0" fontId="0" fillId="4" borderId="80" xfId="0" applyFill="1" applyBorder="1" applyAlignment="1">
      <alignment wrapText="1"/>
    </xf>
    <xf numFmtId="0" fontId="3" fillId="4" borderId="26" xfId="0" applyFont="1" applyFill="1" applyBorder="1" applyAlignment="1">
      <alignment horizontal="center" wrapText="1"/>
    </xf>
    <xf numFmtId="0" fontId="3" fillId="4" borderId="39" xfId="0" applyFont="1" applyFill="1" applyBorder="1" applyAlignment="1">
      <alignment horizontal="center" wrapText="1"/>
    </xf>
    <xf numFmtId="0" fontId="2" fillId="7" borderId="11" xfId="4" applyFont="1" applyFill="1" applyBorder="1" applyAlignment="1">
      <alignment horizontal="center" vertical="center" wrapText="1"/>
    </xf>
    <xf numFmtId="0" fontId="2" fillId="7" borderId="12" xfId="4" applyFont="1" applyFill="1" applyBorder="1" applyAlignment="1">
      <alignment vertical="center" wrapText="1"/>
    </xf>
    <xf numFmtId="0" fontId="2" fillId="7" borderId="27" xfId="4" applyFont="1" applyFill="1" applyBorder="1" applyAlignment="1">
      <alignment vertical="center" wrapText="1"/>
    </xf>
    <xf numFmtId="0" fontId="2" fillId="7" borderId="28" xfId="4" applyFont="1" applyFill="1" applyBorder="1" applyAlignment="1">
      <alignment vertical="center" wrapText="1"/>
    </xf>
    <xf numFmtId="0" fontId="2" fillId="7" borderId="79" xfId="4" applyFont="1" applyFill="1" applyBorder="1" applyAlignment="1">
      <alignment vertical="center" wrapText="1"/>
    </xf>
    <xf numFmtId="0" fontId="2" fillId="7" borderId="39" xfId="4" applyFont="1" applyFill="1" applyBorder="1" applyAlignment="1">
      <alignment vertical="center" wrapText="1"/>
    </xf>
    <xf numFmtId="0" fontId="2" fillId="7" borderId="80" xfId="4" applyFont="1" applyFill="1" applyBorder="1" applyAlignment="1">
      <alignment vertical="center" wrapText="1"/>
    </xf>
    <xf numFmtId="0" fontId="0" fillId="13" borderId="11" xfId="0" applyFill="1" applyBorder="1" applyAlignment="1">
      <alignment horizontal="center" wrapText="1"/>
    </xf>
    <xf numFmtId="0" fontId="0" fillId="13" borderId="25" xfId="0" applyFill="1" applyBorder="1" applyAlignment="1">
      <alignment wrapText="1"/>
    </xf>
    <xf numFmtId="0" fontId="0" fillId="13" borderId="11" xfId="0" applyFill="1" applyBorder="1" applyAlignment="1">
      <alignment wrapText="1"/>
    </xf>
    <xf numFmtId="0" fontId="0" fillId="13" borderId="26" xfId="0" applyFill="1" applyBorder="1" applyAlignment="1">
      <alignment wrapText="1"/>
    </xf>
    <xf numFmtId="0" fontId="0" fillId="13" borderId="79" xfId="0" applyFill="1" applyBorder="1" applyAlignment="1">
      <alignment wrapText="1"/>
    </xf>
    <xf numFmtId="0" fontId="0" fillId="13" borderId="39" xfId="0" applyFill="1" applyBorder="1" applyAlignment="1">
      <alignment wrapText="1"/>
    </xf>
    <xf numFmtId="0" fontId="0" fillId="13" borderId="80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12" borderId="11" xfId="0" applyFill="1" applyBorder="1" applyAlignment="1">
      <alignment wrapText="1"/>
    </xf>
    <xf numFmtId="0" fontId="0" fillId="12" borderId="26" xfId="0" applyFill="1" applyBorder="1" applyAlignment="1">
      <alignment wrapText="1"/>
    </xf>
    <xf numFmtId="0" fontId="0" fillId="12" borderId="25" xfId="0" applyFill="1" applyBorder="1" applyAlignment="1">
      <alignment wrapText="1"/>
    </xf>
    <xf numFmtId="0" fontId="0" fillId="12" borderId="79" xfId="0" applyFill="1" applyBorder="1" applyAlignment="1">
      <alignment wrapText="1"/>
    </xf>
    <xf numFmtId="0" fontId="0" fillId="12" borderId="39" xfId="0" applyFill="1" applyBorder="1" applyAlignment="1">
      <alignment wrapText="1"/>
    </xf>
    <xf numFmtId="0" fontId="0" fillId="12" borderId="80" xfId="0" applyFill="1" applyBorder="1" applyAlignment="1">
      <alignment wrapText="1"/>
    </xf>
    <xf numFmtId="0" fontId="0" fillId="14" borderId="11" xfId="0" applyFill="1" applyBorder="1" applyAlignment="1">
      <alignment horizontal="center" wrapText="1"/>
    </xf>
    <xf numFmtId="0" fontId="0" fillId="14" borderId="11" xfId="0" applyFill="1" applyBorder="1" applyAlignment="1">
      <alignment wrapText="1"/>
    </xf>
    <xf numFmtId="0" fontId="0" fillId="14" borderId="25" xfId="0" applyFill="1" applyBorder="1" applyAlignment="1">
      <alignment wrapText="1"/>
    </xf>
    <xf numFmtId="0" fontId="0" fillId="14" borderId="26" xfId="0" applyFill="1" applyBorder="1" applyAlignment="1">
      <alignment wrapText="1"/>
    </xf>
    <xf numFmtId="0" fontId="0" fillId="14" borderId="79" xfId="0" applyFill="1" applyBorder="1" applyAlignment="1">
      <alignment wrapText="1"/>
    </xf>
    <xf numFmtId="0" fontId="0" fillId="14" borderId="39" xfId="0" applyFill="1" applyBorder="1" applyAlignment="1">
      <alignment wrapText="1"/>
    </xf>
    <xf numFmtId="0" fontId="0" fillId="14" borderId="80" xfId="0" applyFill="1" applyBorder="1" applyAlignment="1">
      <alignment wrapText="1"/>
    </xf>
    <xf numFmtId="0" fontId="6" fillId="15" borderId="11" xfId="0" applyFont="1" applyFill="1" applyBorder="1" applyAlignment="1">
      <alignment wrapText="1"/>
    </xf>
    <xf numFmtId="0" fontId="6" fillId="15" borderId="12" xfId="0" applyFont="1" applyFill="1" applyBorder="1" applyAlignment="1">
      <alignment wrapText="1"/>
    </xf>
    <xf numFmtId="0" fontId="6" fillId="15" borderId="25" xfId="0" applyFont="1" applyFill="1" applyBorder="1" applyAlignment="1">
      <alignment wrapText="1"/>
    </xf>
    <xf numFmtId="0" fontId="6" fillId="15" borderId="26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7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81" xfId="0" applyFill="1" applyBorder="1" applyAlignment="1">
      <alignment wrapText="1"/>
    </xf>
    <xf numFmtId="0" fontId="0" fillId="0" borderId="82" xfId="0" applyFill="1" applyBorder="1" applyAlignment="1">
      <alignment wrapText="1"/>
    </xf>
    <xf numFmtId="0" fontId="0" fillId="0" borderId="83" xfId="0" applyFill="1" applyBorder="1" applyAlignment="1">
      <alignment wrapText="1"/>
    </xf>
    <xf numFmtId="0" fontId="2" fillId="7" borderId="12" xfId="4" applyFont="1" applyFill="1" applyBorder="1" applyAlignment="1">
      <alignment horizontal="center" vertical="center"/>
    </xf>
    <xf numFmtId="0" fontId="0" fillId="14" borderId="12" xfId="0" applyFill="1" applyBorder="1" applyAlignment="1">
      <alignment horizontal="center"/>
    </xf>
    <xf numFmtId="0" fontId="2" fillId="3" borderId="11" xfId="2" applyFont="1" applyBorder="1" applyAlignment="1">
      <alignment horizontal="center" vertical="center" wrapText="1"/>
    </xf>
    <xf numFmtId="0" fontId="14" fillId="2" borderId="11" xfId="1" applyFont="1" applyBorder="1" applyAlignment="1"/>
    <xf numFmtId="164" fontId="0" fillId="15" borderId="70" xfId="6" applyNumberFormat="1" applyFont="1" applyFill="1" applyBorder="1"/>
    <xf numFmtId="43" fontId="0" fillId="15" borderId="11" xfId="6" applyNumberFormat="1" applyFont="1" applyFill="1" applyBorder="1"/>
    <xf numFmtId="43" fontId="3" fillId="15" borderId="71" xfId="6" applyNumberFormat="1" applyFont="1" applyFill="1" applyBorder="1"/>
    <xf numFmtId="0" fontId="0" fillId="18" borderId="11" xfId="0" applyFill="1" applyBorder="1"/>
    <xf numFmtId="0" fontId="0" fillId="18" borderId="11" xfId="0" applyFill="1" applyBorder="1" applyAlignment="1">
      <alignment horizontal="center" wrapText="1"/>
    </xf>
    <xf numFmtId="0" fontId="15" fillId="18" borderId="11" xfId="0" applyFon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18" borderId="12" xfId="0" applyFill="1" applyBorder="1" applyAlignment="1">
      <alignment horizontal="center" wrapText="1"/>
    </xf>
    <xf numFmtId="0" fontId="2" fillId="3" borderId="12" xfId="2" applyFont="1" applyBorder="1" applyAlignment="1">
      <alignment horizontal="center" vertical="center" wrapText="1"/>
    </xf>
    <xf numFmtId="0" fontId="0" fillId="10" borderId="12" xfId="0" applyFill="1" applyBorder="1" applyAlignment="1">
      <alignment horizontal="center" wrapText="1"/>
    </xf>
    <xf numFmtId="0" fontId="0" fillId="13" borderId="12" xfId="0" applyFill="1" applyBorder="1" applyAlignment="1">
      <alignment horizontal="center" wrapText="1"/>
    </xf>
    <xf numFmtId="0" fontId="14" fillId="2" borderId="12" xfId="1" applyFont="1" applyBorder="1" applyAlignment="1"/>
    <xf numFmtId="0" fontId="0" fillId="18" borderId="84" xfId="0" applyFill="1" applyBorder="1" applyAlignment="1">
      <alignment horizontal="center"/>
    </xf>
    <xf numFmtId="0" fontId="0" fillId="18" borderId="85" xfId="0" applyFill="1" applyBorder="1" applyAlignment="1">
      <alignment horizontal="center"/>
    </xf>
    <xf numFmtId="0" fontId="0" fillId="18" borderId="86" xfId="0" applyFill="1" applyBorder="1" applyAlignment="1">
      <alignment horizontal="center"/>
    </xf>
    <xf numFmtId="164" fontId="0" fillId="0" borderId="87" xfId="6" applyNumberFormat="1" applyFont="1" applyBorder="1"/>
    <xf numFmtId="43" fontId="3" fillId="0" borderId="88" xfId="6" applyNumberFormat="1" applyFont="1" applyBorder="1"/>
    <xf numFmtId="0" fontId="2" fillId="3" borderId="89" xfId="2" applyFont="1" applyBorder="1" applyAlignment="1">
      <alignment horizontal="center" vertical="center" wrapText="1"/>
    </xf>
    <xf numFmtId="0" fontId="5" fillId="3" borderId="90" xfId="2" applyFont="1" applyBorder="1" applyAlignment="1">
      <alignment horizontal="center" vertical="center" wrapText="1"/>
    </xf>
    <xf numFmtId="0" fontId="0" fillId="10" borderId="87" xfId="0" applyFill="1" applyBorder="1" applyAlignment="1">
      <alignment horizontal="center"/>
    </xf>
    <xf numFmtId="0" fontId="0" fillId="10" borderId="88" xfId="0" applyFill="1" applyBorder="1" applyAlignment="1">
      <alignment horizontal="center"/>
    </xf>
    <xf numFmtId="43" fontId="2" fillId="3" borderId="90" xfId="2" applyNumberFormat="1" applyFont="1" applyBorder="1" applyAlignment="1">
      <alignment horizontal="center" vertical="center" wrapText="1"/>
    </xf>
    <xf numFmtId="0" fontId="2" fillId="7" borderId="91" xfId="4" applyFont="1" applyFill="1" applyBorder="1" applyAlignment="1">
      <alignment vertical="center"/>
    </xf>
    <xf numFmtId="0" fontId="2" fillId="7" borderId="88" xfId="4" applyFont="1" applyFill="1" applyBorder="1" applyAlignment="1">
      <alignment vertical="center"/>
    </xf>
    <xf numFmtId="0" fontId="0" fillId="13" borderId="87" xfId="0" applyFill="1" applyBorder="1" applyAlignment="1">
      <alignment horizontal="center"/>
    </xf>
    <xf numFmtId="0" fontId="0" fillId="13" borderId="88" xfId="0" applyFill="1" applyBorder="1" applyAlignment="1">
      <alignment horizontal="center"/>
    </xf>
    <xf numFmtId="43" fontId="2" fillId="7" borderId="88" xfId="4" applyNumberFormat="1" applyFont="1" applyFill="1" applyBorder="1" applyAlignment="1">
      <alignment vertical="center"/>
    </xf>
    <xf numFmtId="0" fontId="0" fillId="14" borderId="87" xfId="0" applyFill="1" applyBorder="1"/>
    <xf numFmtId="0" fontId="0" fillId="14" borderId="88" xfId="0" applyFill="1" applyBorder="1"/>
    <xf numFmtId="0" fontId="0" fillId="15" borderId="87" xfId="0" applyFill="1" applyBorder="1"/>
    <xf numFmtId="0" fontId="0" fillId="15" borderId="88" xfId="0" applyFill="1" applyBorder="1"/>
    <xf numFmtId="164" fontId="0" fillId="15" borderId="87" xfId="6" applyNumberFormat="1" applyFont="1" applyFill="1" applyBorder="1"/>
    <xf numFmtId="43" fontId="3" fillId="15" borderId="88" xfId="6" applyNumberFormat="1" applyFont="1" applyFill="1" applyBorder="1"/>
    <xf numFmtId="43" fontId="0" fillId="14" borderId="88" xfId="0" applyNumberFormat="1" applyFill="1" applyBorder="1"/>
    <xf numFmtId="43" fontId="2" fillId="2" borderId="66" xfId="1" applyNumberFormat="1" applyFont="1" applyBorder="1" applyAlignment="1"/>
    <xf numFmtId="43" fontId="2" fillId="2" borderId="92" xfId="1" applyNumberFormat="1" applyFont="1" applyBorder="1" applyAlignment="1"/>
    <xf numFmtId="0" fontId="18" fillId="18" borderId="11" xfId="0" applyFont="1" applyFill="1" applyBorder="1" applyAlignment="1">
      <alignment horizontal="center" wrapText="1"/>
    </xf>
    <xf numFmtId="164" fontId="0" fillId="0" borderId="93" xfId="6" applyNumberFormat="1" applyFont="1" applyBorder="1"/>
    <xf numFmtId="43" fontId="0" fillId="0" borderId="94" xfId="6" applyNumberFormat="1" applyFont="1" applyBorder="1"/>
    <xf numFmtId="0" fontId="18" fillId="18" borderId="11" xfId="0" applyFont="1" applyFill="1" applyBorder="1" applyAlignment="1">
      <alignment horizontal="center"/>
    </xf>
    <xf numFmtId="43" fontId="18" fillId="18" borderId="11" xfId="0" applyNumberFormat="1" applyFont="1" applyFill="1" applyBorder="1" applyAlignment="1">
      <alignment horizontal="center"/>
    </xf>
    <xf numFmtId="165" fontId="18" fillId="18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10" borderId="95" xfId="0" applyFill="1" applyBorder="1" applyAlignment="1">
      <alignment wrapText="1"/>
    </xf>
    <xf numFmtId="0" fontId="4" fillId="2" borderId="96" xfId="1" applyFont="1" applyBorder="1" applyAlignment="1">
      <alignment wrapText="1"/>
    </xf>
    <xf numFmtId="0" fontId="4" fillId="2" borderId="97" xfId="1" applyFont="1" applyBorder="1" applyAlignment="1">
      <alignment wrapText="1"/>
    </xf>
    <xf numFmtId="0" fontId="19" fillId="3" borderId="0" xfId="2" applyFont="1" applyBorder="1" applyAlignment="1">
      <alignment horizontal="center" vertical="center" wrapText="1"/>
    </xf>
    <xf numFmtId="0" fontId="19" fillId="19" borderId="11" xfId="4" applyFont="1" applyFill="1" applyBorder="1" applyAlignment="1">
      <alignment horizontal="center" vertical="center" wrapText="1"/>
    </xf>
    <xf numFmtId="0" fontId="4" fillId="19" borderId="11" xfId="1" applyFont="1" applyFill="1" applyBorder="1" applyAlignment="1">
      <alignment horizontal="center"/>
    </xf>
    <xf numFmtId="0" fontId="4" fillId="20" borderId="11" xfId="1" applyFont="1" applyFill="1" applyBorder="1" applyAlignment="1">
      <alignment horizontal="center" wrapText="1"/>
    </xf>
    <xf numFmtId="0" fontId="20" fillId="19" borderId="11" xfId="1" applyFont="1" applyFill="1" applyBorder="1" applyAlignment="1">
      <alignment horizontal="center" wrapText="1"/>
    </xf>
    <xf numFmtId="0" fontId="4" fillId="2" borderId="97" xfId="1" applyFont="1" applyBorder="1" applyAlignment="1">
      <alignment horizontal="center" wrapText="1"/>
    </xf>
    <xf numFmtId="0" fontId="21" fillId="10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5" fillId="7" borderId="11" xfId="4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wrapText="1"/>
    </xf>
    <xf numFmtId="0" fontId="6" fillId="15" borderId="11" xfId="0" applyFont="1" applyFill="1" applyBorder="1" applyAlignment="1">
      <alignment horizontal="center" wrapText="1"/>
    </xf>
    <xf numFmtId="3" fontId="23" fillId="21" borderId="100" xfId="10" applyNumberFormat="1" applyFont="1" applyFill="1" applyBorder="1" applyAlignment="1">
      <alignment horizontal="center" vertical="center" wrapText="1"/>
    </xf>
    <xf numFmtId="3" fontId="0" fillId="0" borderId="11" xfId="0" applyNumberFormat="1" applyBorder="1"/>
    <xf numFmtId="3" fontId="22" fillId="22" borderId="11" xfId="10" applyNumberFormat="1" applyFont="1" applyFill="1" applyBorder="1" applyAlignment="1">
      <alignment horizontal="center" vertical="center" wrapText="1"/>
    </xf>
    <xf numFmtId="3" fontId="22" fillId="22" borderId="11" xfId="10" applyNumberFormat="1" applyFont="1" applyFill="1" applyBorder="1" applyAlignment="1">
      <alignment horizontal="left" vertical="center" wrapText="1"/>
    </xf>
    <xf numFmtId="3" fontId="22" fillId="23" borderId="11" xfId="1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3" fillId="21" borderId="100" xfId="10" applyNumberFormat="1" applyFont="1" applyFill="1" applyBorder="1" applyAlignment="1">
      <alignment horizontal="center" vertical="center"/>
    </xf>
    <xf numFmtId="3" fontId="3" fillId="0" borderId="11" xfId="0" applyNumberFormat="1" applyFont="1" applyBorder="1"/>
    <xf numFmtId="3" fontId="22" fillId="24" borderId="11" xfId="10" applyNumberFormat="1" applyFont="1" applyFill="1" applyBorder="1" applyAlignment="1">
      <alignment horizontal="center" vertical="center" wrapText="1"/>
    </xf>
    <xf numFmtId="0" fontId="0" fillId="12" borderId="12" xfId="0" applyFill="1" applyBorder="1" applyAlignment="1">
      <alignment wrapText="1"/>
    </xf>
    <xf numFmtId="0" fontId="0" fillId="26" borderId="11" xfId="0" applyFill="1" applyBorder="1"/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13" borderId="11" xfId="0" applyFill="1" applyBorder="1" applyAlignment="1">
      <alignment horizontal="center" vertical="top" wrapText="1"/>
    </xf>
    <xf numFmtId="0" fontId="0" fillId="13" borderId="1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4" borderId="12" xfId="0" applyFill="1" applyBorder="1" applyAlignment="1">
      <alignment wrapText="1"/>
    </xf>
    <xf numFmtId="0" fontId="0" fillId="0" borderId="104" xfId="0" applyFill="1" applyBorder="1" applyAlignment="1">
      <alignment wrapText="1"/>
    </xf>
    <xf numFmtId="43" fontId="0" fillId="0" borderId="107" xfId="0" applyNumberFormat="1" applyBorder="1"/>
    <xf numFmtId="43" fontId="0" fillId="0" borderId="108" xfId="0" applyNumberFormat="1" applyBorder="1"/>
    <xf numFmtId="9" fontId="0" fillId="0" borderId="0" xfId="0" applyNumberFormat="1"/>
    <xf numFmtId="43" fontId="5" fillId="28" borderId="85" xfId="1" applyNumberFormat="1" applyFont="1" applyFill="1" applyBorder="1" applyAlignment="1">
      <alignment horizontal="center"/>
    </xf>
    <xf numFmtId="0" fontId="5" fillId="28" borderId="86" xfId="1" applyFont="1" applyFill="1" applyBorder="1" applyAlignment="1">
      <alignment horizontal="center"/>
    </xf>
    <xf numFmtId="43" fontId="5" fillId="28" borderId="86" xfId="1" applyNumberFormat="1" applyFont="1" applyFill="1" applyBorder="1" applyAlignment="1">
      <alignment horizontal="center"/>
    </xf>
    <xf numFmtId="0" fontId="0" fillId="0" borderId="88" xfId="0" applyBorder="1"/>
    <xf numFmtId="0" fontId="26" fillId="27" borderId="105" xfId="11" applyBorder="1" applyAlignment="1">
      <alignment horizontal="center"/>
    </xf>
    <xf numFmtId="43" fontId="0" fillId="0" borderId="88" xfId="0" applyNumberFormat="1" applyBorder="1"/>
    <xf numFmtId="43" fontId="0" fillId="0" borderId="108" xfId="6" applyFont="1" applyBorder="1"/>
    <xf numFmtId="43" fontId="0" fillId="0" borderId="88" xfId="6" applyFont="1" applyBorder="1"/>
    <xf numFmtId="0" fontId="1" fillId="2" borderId="15" xfId="1" applyFont="1" applyBorder="1" applyAlignment="1">
      <alignment horizontal="center" wrapText="1"/>
    </xf>
    <xf numFmtId="0" fontId="1" fillId="2" borderId="10" xfId="1" applyFont="1" applyBorder="1" applyAlignment="1">
      <alignment horizontal="center" wrapText="1"/>
    </xf>
    <xf numFmtId="3" fontId="22" fillId="23" borderId="11" xfId="10" applyNumberFormat="1" applyFont="1" applyFill="1" applyBorder="1" applyAlignment="1">
      <alignment horizontal="center" vertical="center" wrapText="1"/>
    </xf>
    <xf numFmtId="43" fontId="3" fillId="0" borderId="95" xfId="6" applyNumberFormat="1" applyFont="1" applyBorder="1"/>
    <xf numFmtId="0" fontId="30" fillId="27" borderId="105" xfId="11" applyFont="1" applyBorder="1" applyAlignment="1">
      <alignment horizontal="center"/>
    </xf>
    <xf numFmtId="0" fontId="1" fillId="2" borderId="15" xfId="1" applyFont="1" applyBorder="1" applyAlignment="1">
      <alignment horizontal="center" wrapText="1"/>
    </xf>
    <xf numFmtId="0" fontId="1" fillId="2" borderId="3" xfId="1" applyFont="1" applyBorder="1" applyAlignment="1">
      <alignment horizontal="center" wrapText="1"/>
    </xf>
    <xf numFmtId="0" fontId="1" fillId="2" borderId="14" xfId="1" applyFont="1" applyBorder="1" applyAlignment="1">
      <alignment horizontal="center" wrapText="1"/>
    </xf>
    <xf numFmtId="0" fontId="1" fillId="2" borderId="18" xfId="1" applyFont="1" applyBorder="1" applyAlignment="1">
      <alignment horizontal="center" wrapText="1"/>
    </xf>
    <xf numFmtId="43" fontId="5" fillId="28" borderId="85" xfId="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25" borderId="12" xfId="0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13" borderId="0" xfId="0" applyFont="1" applyFill="1" applyBorder="1" applyAlignment="1">
      <alignment wrapText="1"/>
    </xf>
    <xf numFmtId="0" fontId="6" fillId="13" borderId="0" xfId="0" applyFont="1" applyFill="1" applyBorder="1"/>
    <xf numFmtId="3" fontId="0" fillId="0" borderId="11" xfId="0" applyNumberFormat="1" applyFill="1" applyBorder="1"/>
    <xf numFmtId="0" fontId="0" fillId="0" borderId="12" xfId="0" applyBorder="1" applyAlignment="1">
      <alignment horizontal="center" vertical="top" wrapText="1"/>
    </xf>
    <xf numFmtId="43" fontId="5" fillId="28" borderId="84" xfId="1" applyNumberFormat="1" applyFont="1" applyFill="1" applyBorder="1" applyAlignment="1">
      <alignment horizontal="center"/>
    </xf>
    <xf numFmtId="43" fontId="0" fillId="0" borderId="86" xfId="0" applyNumberFormat="1" applyBorder="1"/>
    <xf numFmtId="43" fontId="5" fillId="28" borderId="87" xfId="1" applyNumberFormat="1" applyFont="1" applyFill="1" applyBorder="1" applyAlignment="1">
      <alignment horizontal="center"/>
    </xf>
    <xf numFmtId="43" fontId="5" fillId="28" borderId="106" xfId="1" applyNumberFormat="1" applyFont="1" applyFill="1" applyBorder="1" applyAlignment="1">
      <alignment horizontal="center"/>
    </xf>
    <xf numFmtId="43" fontId="5" fillId="28" borderId="85" xfId="1" applyNumberFormat="1" applyFont="1" applyFill="1" applyBorder="1" applyAlignment="1">
      <alignment horizontal="center"/>
    </xf>
    <xf numFmtId="0" fontId="0" fillId="30" borderId="11" xfId="0" applyFill="1" applyBorder="1"/>
    <xf numFmtId="3" fontId="0" fillId="30" borderId="11" xfId="0" applyNumberFormat="1" applyFill="1" applyBorder="1"/>
    <xf numFmtId="3" fontId="3" fillId="30" borderId="11" xfId="0" applyNumberFormat="1" applyFont="1" applyFill="1" applyBorder="1"/>
    <xf numFmtId="0" fontId="0" fillId="0" borderId="0" xfId="0" applyAlignment="1">
      <alignment horizontal="center"/>
    </xf>
    <xf numFmtId="3" fontId="22" fillId="24" borderId="11" xfId="10" applyNumberFormat="1" applyFont="1" applyFill="1" applyBorder="1" applyAlignment="1">
      <alignment horizontal="left" vertical="center" wrapText="1"/>
    </xf>
    <xf numFmtId="3" fontId="22" fillId="26" borderId="11" xfId="10" applyNumberFormat="1" applyFont="1" applyFill="1" applyBorder="1" applyAlignment="1">
      <alignment horizontal="left" vertical="center" wrapText="1"/>
    </xf>
    <xf numFmtId="3" fontId="22" fillId="31" borderId="11" xfId="10" applyNumberFormat="1" applyFont="1" applyFill="1" applyBorder="1" applyAlignment="1">
      <alignment horizontal="left" vertical="center" wrapText="1"/>
    </xf>
    <xf numFmtId="0" fontId="24" fillId="0" borderId="0" xfId="7" applyFont="1" applyFill="1" applyBorder="1" applyAlignment="1">
      <alignment horizontal="center" vertical="center"/>
    </xf>
    <xf numFmtId="0" fontId="13" fillId="0" borderId="0" xfId="7" applyFont="1" applyFill="1" applyBorder="1" applyAlignment="1">
      <alignment horizontal="left"/>
    </xf>
    <xf numFmtId="3" fontId="13" fillId="0" borderId="0" xfId="7" applyNumberFormat="1" applyFont="1" applyFill="1" applyBorder="1"/>
    <xf numFmtId="0" fontId="0" fillId="26" borderId="0" xfId="0" applyFill="1"/>
    <xf numFmtId="0" fontId="0" fillId="20" borderId="0" xfId="0" applyFill="1"/>
    <xf numFmtId="0" fontId="0" fillId="31" borderId="0" xfId="0" applyFill="1"/>
    <xf numFmtId="43" fontId="0" fillId="0" borderId="0" xfId="0" applyNumberFormat="1"/>
    <xf numFmtId="166" fontId="0" fillId="0" borderId="88" xfId="12" applyNumberFormat="1" applyFont="1" applyBorder="1"/>
    <xf numFmtId="166" fontId="0" fillId="0" borderId="108" xfId="0" applyNumberFormat="1" applyBorder="1"/>
    <xf numFmtId="166" fontId="0" fillId="0" borderId="108" xfId="12" applyNumberFormat="1" applyFont="1" applyBorder="1"/>
    <xf numFmtId="43" fontId="5" fillId="28" borderId="114" xfId="1" applyNumberFormat="1" applyFont="1" applyFill="1" applyBorder="1" applyAlignment="1">
      <alignment horizontal="center"/>
    </xf>
    <xf numFmtId="43" fontId="5" fillId="28" borderId="103" xfId="1" applyNumberFormat="1" applyFont="1" applyFill="1" applyBorder="1" applyAlignment="1">
      <alignment horizontal="center"/>
    </xf>
    <xf numFmtId="43" fontId="5" fillId="28" borderId="124" xfId="1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wrapText="1"/>
    </xf>
    <xf numFmtId="0" fontId="0" fillId="0" borderId="128" xfId="0" applyFill="1" applyBorder="1" applyAlignment="1">
      <alignment wrapText="1"/>
    </xf>
    <xf numFmtId="0" fontId="0" fillId="10" borderId="128" xfId="0" applyFill="1" applyBorder="1" applyAlignment="1">
      <alignment wrapText="1"/>
    </xf>
    <xf numFmtId="0" fontId="0" fillId="4" borderId="128" xfId="0" applyFill="1" applyBorder="1" applyAlignment="1">
      <alignment wrapText="1"/>
    </xf>
    <xf numFmtId="0" fontId="2" fillId="7" borderId="128" xfId="4" applyFont="1" applyFill="1" applyBorder="1" applyAlignment="1">
      <alignment vertical="center" wrapText="1"/>
    </xf>
    <xf numFmtId="0" fontId="0" fillId="13" borderId="128" xfId="0" applyFill="1" applyBorder="1" applyAlignment="1">
      <alignment wrapText="1"/>
    </xf>
    <xf numFmtId="0" fontId="0" fillId="12" borderId="128" xfId="0" applyFill="1" applyBorder="1" applyAlignment="1">
      <alignment wrapText="1"/>
    </xf>
    <xf numFmtId="0" fontId="0" fillId="14" borderId="128" xfId="0" applyFill="1" applyBorder="1" applyAlignment="1">
      <alignment wrapText="1"/>
    </xf>
    <xf numFmtId="0" fontId="6" fillId="15" borderId="103" xfId="0" applyFont="1" applyFill="1" applyBorder="1" applyAlignment="1">
      <alignment wrapText="1"/>
    </xf>
    <xf numFmtId="0" fontId="0" fillId="0" borderId="129" xfId="0" applyFill="1" applyBorder="1" applyAlignment="1">
      <alignment wrapText="1"/>
    </xf>
    <xf numFmtId="0" fontId="0" fillId="0" borderId="39" xfId="0" applyBorder="1" applyAlignment="1">
      <alignment wrapText="1"/>
    </xf>
    <xf numFmtId="0" fontId="6" fillId="15" borderId="39" xfId="0" applyFont="1" applyFill="1" applyBorder="1" applyAlignment="1">
      <alignment wrapText="1"/>
    </xf>
    <xf numFmtId="0" fontId="3" fillId="0" borderId="39" xfId="0" applyFont="1" applyFill="1" applyBorder="1" applyAlignment="1">
      <alignment horizontal="center" wrapText="1"/>
    </xf>
    <xf numFmtId="0" fontId="2" fillId="3" borderId="128" xfId="2" applyFont="1" applyBorder="1" applyAlignment="1">
      <alignment horizontal="center" vertical="center" wrapText="1"/>
    </xf>
    <xf numFmtId="0" fontId="1" fillId="2" borderId="130" xfId="1" applyFont="1" applyBorder="1" applyAlignment="1">
      <alignment horizontal="center" wrapText="1"/>
    </xf>
    <xf numFmtId="0" fontId="1" fillId="2" borderId="98" xfId="1" applyFont="1" applyBorder="1" applyAlignment="1">
      <alignment horizontal="center" wrapText="1"/>
    </xf>
    <xf numFmtId="0" fontId="1" fillId="2" borderId="131" xfId="1" applyFont="1" applyBorder="1" applyAlignment="1">
      <alignment horizontal="center" wrapText="1"/>
    </xf>
    <xf numFmtId="0" fontId="1" fillId="2" borderId="132" xfId="1" applyFont="1" applyBorder="1" applyAlignment="1">
      <alignment horizontal="center" wrapText="1"/>
    </xf>
    <xf numFmtId="0" fontId="1" fillId="2" borderId="133" xfId="1" applyFont="1" applyBorder="1" applyAlignment="1">
      <alignment horizontal="center" wrapText="1"/>
    </xf>
    <xf numFmtId="0" fontId="1" fillId="2" borderId="137" xfId="1" applyFont="1" applyBorder="1" applyAlignment="1">
      <alignment horizontal="center" wrapText="1"/>
    </xf>
    <xf numFmtId="0" fontId="1" fillId="2" borderId="128" xfId="1" applyFont="1" applyBorder="1" applyAlignment="1">
      <alignment horizontal="center" wrapText="1"/>
    </xf>
    <xf numFmtId="0" fontId="2" fillId="3" borderId="132" xfId="2" applyFont="1" applyBorder="1" applyAlignment="1">
      <alignment horizontal="center" vertical="center" wrapText="1"/>
    </xf>
    <xf numFmtId="0" fontId="2" fillId="3" borderId="137" xfId="2" applyFont="1" applyBorder="1" applyAlignment="1">
      <alignment horizontal="center" vertical="center" wrapText="1"/>
    </xf>
    <xf numFmtId="0" fontId="1" fillId="2" borderId="139" xfId="1" applyFont="1" applyBorder="1" applyAlignment="1">
      <alignment horizontal="center" wrapText="1"/>
    </xf>
    <xf numFmtId="0" fontId="1" fillId="2" borderId="140" xfId="1" applyFont="1" applyBorder="1" applyAlignment="1">
      <alignment horizontal="center" wrapText="1"/>
    </xf>
    <xf numFmtId="0" fontId="0" fillId="0" borderId="79" xfId="0" applyBorder="1" applyAlignment="1">
      <alignment wrapText="1"/>
    </xf>
    <xf numFmtId="0" fontId="6" fillId="15" borderId="79" xfId="0" applyFont="1" applyFill="1" applyBorder="1" applyAlignment="1">
      <alignment wrapText="1"/>
    </xf>
    <xf numFmtId="0" fontId="2" fillId="3" borderId="140" xfId="2" applyFont="1" applyBorder="1" applyAlignment="1">
      <alignment horizontal="center" vertical="center" wrapText="1"/>
    </xf>
    <xf numFmtId="0" fontId="0" fillId="10" borderId="140" xfId="0" applyFill="1" applyBorder="1" applyAlignment="1">
      <alignment wrapText="1"/>
    </xf>
    <xf numFmtId="0" fontId="0" fillId="0" borderId="140" xfId="0" applyFill="1" applyBorder="1" applyAlignment="1">
      <alignment wrapText="1"/>
    </xf>
    <xf numFmtId="0" fontId="0" fillId="4" borderId="140" xfId="0" applyFill="1" applyBorder="1" applyAlignment="1">
      <alignment wrapText="1"/>
    </xf>
    <xf numFmtId="0" fontId="2" fillId="7" borderId="140" xfId="4" applyFont="1" applyFill="1" applyBorder="1" applyAlignment="1">
      <alignment vertical="center" wrapText="1"/>
    </xf>
    <xf numFmtId="0" fontId="0" fillId="13" borderId="140" xfId="0" applyFill="1" applyBorder="1" applyAlignment="1">
      <alignment wrapText="1"/>
    </xf>
    <xf numFmtId="0" fontId="0" fillId="12" borderId="140" xfId="0" applyFill="1" applyBorder="1" applyAlignment="1">
      <alignment wrapText="1"/>
    </xf>
    <xf numFmtId="0" fontId="0" fillId="14" borderId="140" xfId="0" applyFill="1" applyBorder="1" applyAlignment="1">
      <alignment wrapText="1"/>
    </xf>
    <xf numFmtId="0" fontId="0" fillId="0" borderId="141" xfId="0" applyFill="1" applyBorder="1" applyAlignment="1">
      <alignment wrapText="1"/>
    </xf>
    <xf numFmtId="43" fontId="1" fillId="17" borderId="58" xfId="9" applyNumberFormat="1" applyBorder="1" applyAlignment="1"/>
    <xf numFmtId="0" fontId="26" fillId="27" borderId="127" xfId="11" applyBorder="1" applyAlignment="1">
      <alignment horizontal="center"/>
    </xf>
    <xf numFmtId="43" fontId="0" fillId="0" borderId="88" xfId="6" applyNumberFormat="1" applyFont="1" applyBorder="1"/>
    <xf numFmtId="43" fontId="0" fillId="0" borderId="11" xfId="0" applyNumberFormat="1" applyBorder="1"/>
    <xf numFmtId="43" fontId="5" fillId="28" borderId="145" xfId="1" applyNumberFormat="1" applyFont="1" applyFill="1" applyBorder="1" applyAlignment="1">
      <alignment horizontal="center"/>
    </xf>
    <xf numFmtId="0" fontId="1" fillId="2" borderId="15" xfId="1" applyFont="1" applyBorder="1" applyAlignment="1">
      <alignment horizontal="center" wrapText="1"/>
    </xf>
    <xf numFmtId="0" fontId="1" fillId="2" borderId="3" xfId="1" applyFont="1" applyBorder="1" applyAlignment="1">
      <alignment horizontal="center" wrapText="1"/>
    </xf>
    <xf numFmtId="0" fontId="1" fillId="2" borderId="10" xfId="1" applyFont="1" applyBorder="1" applyAlignment="1">
      <alignment horizontal="center" wrapText="1"/>
    </xf>
    <xf numFmtId="43" fontId="0" fillId="0" borderId="11" xfId="6" applyFont="1" applyBorder="1"/>
    <xf numFmtId="43" fontId="0" fillId="0" borderId="107" xfId="6" applyFont="1" applyBorder="1"/>
    <xf numFmtId="43" fontId="5" fillId="28" borderId="146" xfId="1" applyNumberFormat="1" applyFont="1" applyFill="1" applyBorder="1" applyAlignment="1"/>
    <xf numFmtId="43" fontId="5" fillId="28" borderId="146" xfId="1" applyNumberFormat="1" applyFont="1" applyFill="1" applyBorder="1" applyAlignment="1">
      <alignment horizontal="center"/>
    </xf>
    <xf numFmtId="43" fontId="5" fillId="28" borderId="147" xfId="1" applyNumberFormat="1" applyFont="1" applyFill="1" applyBorder="1" applyAlignment="1">
      <alignment horizontal="center"/>
    </xf>
    <xf numFmtId="43" fontId="5" fillId="28" borderId="148" xfId="1" applyNumberFormat="1" applyFont="1" applyFill="1" applyBorder="1" applyAlignment="1"/>
    <xf numFmtId="43" fontId="0" fillId="0" borderId="148" xfId="6" applyFont="1" applyBorder="1"/>
    <xf numFmtId="43" fontId="0" fillId="0" borderId="149" xfId="6" applyFont="1" applyBorder="1"/>
    <xf numFmtId="0" fontId="0" fillId="29" borderId="84" xfId="0" applyFill="1" applyBorder="1" applyAlignment="1"/>
    <xf numFmtId="43" fontId="0" fillId="0" borderId="85" xfId="6" applyFont="1" applyBorder="1"/>
    <xf numFmtId="43" fontId="0" fillId="0" borderId="86" xfId="6" applyFont="1" applyBorder="1"/>
    <xf numFmtId="0" fontId="0" fillId="29" borderId="87" xfId="0" applyFill="1" applyBorder="1" applyAlignment="1"/>
    <xf numFmtId="0" fontId="0" fillId="29" borderId="106" xfId="0" applyFill="1" applyBorder="1" applyAlignment="1"/>
    <xf numFmtId="166" fontId="0" fillId="0" borderId="85" xfId="12" applyNumberFormat="1" applyFont="1" applyBorder="1" applyAlignment="1">
      <alignment horizontal="center"/>
    </xf>
    <xf numFmtId="166" fontId="0" fillId="0" borderId="11" xfId="12" applyNumberFormat="1" applyFont="1" applyBorder="1" applyAlignment="1">
      <alignment horizontal="center"/>
    </xf>
    <xf numFmtId="166" fontId="0" fillId="0" borderId="0" xfId="0" applyNumberFormat="1"/>
    <xf numFmtId="3" fontId="0" fillId="0" borderId="0" xfId="0" applyNumberFormat="1"/>
    <xf numFmtId="43" fontId="0" fillId="25" borderId="11" xfId="6" applyNumberFormat="1" applyFont="1" applyFill="1" applyBorder="1"/>
    <xf numFmtId="0" fontId="5" fillId="2" borderId="37" xfId="1" applyFont="1" applyBorder="1" applyAlignment="1">
      <alignment horizontal="center" wrapText="1"/>
    </xf>
    <xf numFmtId="0" fontId="5" fillId="2" borderId="35" xfId="1" applyFont="1" applyBorder="1" applyAlignment="1">
      <alignment horizontal="center" wrapText="1"/>
    </xf>
    <xf numFmtId="0" fontId="5" fillId="2" borderId="36" xfId="1" applyFont="1" applyBorder="1" applyAlignment="1">
      <alignment horizontal="center" wrapText="1"/>
    </xf>
    <xf numFmtId="0" fontId="5" fillId="2" borderId="38" xfId="1" applyFont="1" applyBorder="1" applyAlignment="1">
      <alignment horizontal="center" wrapText="1"/>
    </xf>
    <xf numFmtId="0" fontId="5" fillId="2" borderId="34" xfId="1" applyFont="1" applyBorder="1" applyAlignment="1">
      <alignment horizontal="center" wrapText="1"/>
    </xf>
    <xf numFmtId="0" fontId="1" fillId="2" borderId="5" xfId="1" applyFont="1" applyBorder="1" applyAlignment="1">
      <alignment horizontal="center" wrapText="1"/>
    </xf>
    <xf numFmtId="0" fontId="1" fillId="2" borderId="1" xfId="1" applyFont="1" applyBorder="1" applyAlignment="1">
      <alignment horizontal="center" wrapText="1"/>
    </xf>
    <xf numFmtId="0" fontId="1" fillId="2" borderId="9" xfId="1" applyFont="1" applyBorder="1" applyAlignment="1">
      <alignment horizontal="center" wrapText="1"/>
    </xf>
    <xf numFmtId="0" fontId="1" fillId="2" borderId="6" xfId="1" applyFont="1" applyBorder="1" applyAlignment="1">
      <alignment horizontal="center" wrapText="1"/>
    </xf>
    <xf numFmtId="0" fontId="1" fillId="2" borderId="15" xfId="1" applyFont="1" applyBorder="1" applyAlignment="1">
      <alignment horizontal="center" wrapText="1"/>
    </xf>
    <xf numFmtId="0" fontId="1" fillId="2" borderId="3" xfId="1" applyFont="1" applyBorder="1" applyAlignment="1">
      <alignment horizontal="center" wrapText="1"/>
    </xf>
    <xf numFmtId="0" fontId="1" fillId="2" borderId="10" xfId="1" applyFont="1" applyBorder="1" applyAlignment="1">
      <alignment horizontal="center" wrapText="1"/>
    </xf>
    <xf numFmtId="0" fontId="1" fillId="2" borderId="16" xfId="1" applyFont="1" applyBorder="1" applyAlignment="1">
      <alignment horizontal="center" wrapText="1"/>
    </xf>
    <xf numFmtId="0" fontId="1" fillId="2" borderId="14" xfId="1" applyFont="1" applyBorder="1" applyAlignment="1">
      <alignment horizontal="center" wrapText="1"/>
    </xf>
    <xf numFmtId="0" fontId="1" fillId="2" borderId="17" xfId="1" applyFont="1" applyBorder="1" applyAlignment="1">
      <alignment horizontal="center" wrapText="1"/>
    </xf>
    <xf numFmtId="0" fontId="1" fillId="2" borderId="18" xfId="1" applyFont="1" applyBorder="1" applyAlignment="1">
      <alignment horizontal="center" wrapText="1"/>
    </xf>
    <xf numFmtId="0" fontId="4" fillId="11" borderId="116" xfId="1" applyFont="1" applyFill="1" applyBorder="1" applyAlignment="1">
      <alignment horizontal="center" wrapText="1"/>
    </xf>
    <xf numFmtId="0" fontId="4" fillId="11" borderId="117" xfId="1" applyFont="1" applyFill="1" applyBorder="1" applyAlignment="1">
      <alignment horizontal="center" wrapText="1"/>
    </xf>
    <xf numFmtId="0" fontId="4" fillId="2" borderId="19" xfId="1" applyFont="1" applyBorder="1" applyAlignment="1">
      <alignment horizontal="center" wrapText="1"/>
    </xf>
    <xf numFmtId="0" fontId="4" fillId="2" borderId="20" xfId="1" applyFont="1" applyBorder="1" applyAlignment="1">
      <alignment horizontal="center" wrapText="1"/>
    </xf>
    <xf numFmtId="0" fontId="4" fillId="2" borderId="21" xfId="1" applyFont="1" applyBorder="1" applyAlignment="1">
      <alignment horizontal="center" wrapText="1"/>
    </xf>
    <xf numFmtId="0" fontId="4" fillId="9" borderId="116" xfId="1" applyFont="1" applyFill="1" applyBorder="1" applyAlignment="1">
      <alignment horizontal="center" wrapText="1"/>
    </xf>
    <xf numFmtId="0" fontId="4" fillId="9" borderId="117" xfId="1" applyFont="1" applyFill="1" applyBorder="1" applyAlignment="1">
      <alignment horizontal="center" wrapText="1"/>
    </xf>
    <xf numFmtId="0" fontId="4" fillId="9" borderId="118" xfId="1" applyFont="1" applyFill="1" applyBorder="1" applyAlignment="1">
      <alignment horizontal="center" wrapText="1"/>
    </xf>
    <xf numFmtId="0" fontId="5" fillId="2" borderId="136" xfId="1" applyFont="1" applyBorder="1" applyAlignment="1">
      <alignment horizontal="center" wrapText="1"/>
    </xf>
    <xf numFmtId="0" fontId="5" fillId="2" borderId="138" xfId="1" applyFont="1" applyBorder="1" applyAlignment="1">
      <alignment horizontal="center" wrapText="1"/>
    </xf>
    <xf numFmtId="0" fontId="5" fillId="2" borderId="134" xfId="1" applyFont="1" applyBorder="1" applyAlignment="1">
      <alignment horizontal="center" wrapText="1"/>
    </xf>
    <xf numFmtId="0" fontId="5" fillId="2" borderId="135" xfId="1" applyFont="1" applyBorder="1" applyAlignment="1">
      <alignment horizontal="center" wrapText="1"/>
    </xf>
    <xf numFmtId="0" fontId="9" fillId="2" borderId="40" xfId="1" applyFont="1" applyBorder="1" applyAlignment="1">
      <alignment horizontal="center" wrapText="1"/>
    </xf>
    <xf numFmtId="0" fontId="9" fillId="2" borderId="41" xfId="1" applyFont="1" applyBorder="1" applyAlignment="1">
      <alignment horizontal="center" wrapText="1"/>
    </xf>
    <xf numFmtId="0" fontId="9" fillId="2" borderId="42" xfId="1" applyFont="1" applyBorder="1" applyAlignment="1">
      <alignment horizontal="center" wrapText="1"/>
    </xf>
    <xf numFmtId="0" fontId="10" fillId="2" borderId="43" xfId="1" applyFont="1" applyBorder="1" applyAlignment="1">
      <alignment horizontal="center"/>
    </xf>
    <xf numFmtId="0" fontId="10" fillId="2" borderId="41" xfId="1" applyFont="1" applyBorder="1" applyAlignment="1">
      <alignment horizontal="center"/>
    </xf>
    <xf numFmtId="0" fontId="1" fillId="2" borderId="45" xfId="1" applyBorder="1" applyAlignment="1">
      <alignment horizontal="center" vertical="center"/>
    </xf>
    <xf numFmtId="0" fontId="1" fillId="2" borderId="46" xfId="1" applyBorder="1" applyAlignment="1">
      <alignment horizontal="center" vertical="center"/>
    </xf>
    <xf numFmtId="0" fontId="1" fillId="2" borderId="53" xfId="1" applyBorder="1" applyAlignment="1">
      <alignment horizontal="center" vertical="center"/>
    </xf>
    <xf numFmtId="0" fontId="1" fillId="2" borderId="54" xfId="1" applyBorder="1" applyAlignment="1">
      <alignment horizontal="center" vertical="center"/>
    </xf>
    <xf numFmtId="1" fontId="12" fillId="16" borderId="47" xfId="7" applyNumberFormat="1" applyFont="1" applyBorder="1" applyAlignment="1">
      <alignment horizontal="center"/>
    </xf>
    <xf numFmtId="1" fontId="12" fillId="16" borderId="46" xfId="7" applyNumberFormat="1" applyFont="1" applyBorder="1" applyAlignment="1">
      <alignment horizontal="center"/>
    </xf>
    <xf numFmtId="1" fontId="12" fillId="16" borderId="55" xfId="7" applyNumberFormat="1" applyFont="1" applyBorder="1" applyAlignment="1">
      <alignment horizontal="center"/>
    </xf>
    <xf numFmtId="1" fontId="12" fillId="16" borderId="54" xfId="7" applyNumberFormat="1" applyFont="1" applyBorder="1" applyAlignment="1">
      <alignment horizontal="center"/>
    </xf>
    <xf numFmtId="0" fontId="1" fillId="2" borderId="48" xfId="1" applyBorder="1" applyAlignment="1">
      <alignment horizontal="center" vertical="center"/>
    </xf>
    <xf numFmtId="0" fontId="1" fillId="2" borderId="56" xfId="1" applyBorder="1" applyAlignment="1">
      <alignment horizontal="center" vertical="center"/>
    </xf>
    <xf numFmtId="0" fontId="13" fillId="16" borderId="49" xfId="7" applyFont="1" applyBorder="1" applyAlignment="1">
      <alignment horizontal="left"/>
    </xf>
    <xf numFmtId="0" fontId="13" fillId="16" borderId="50" xfId="7" applyFont="1" applyBorder="1" applyAlignment="1">
      <alignment horizontal="left"/>
    </xf>
    <xf numFmtId="0" fontId="13" fillId="0" borderId="60" xfId="8" applyFont="1" applyBorder="1" applyAlignment="1">
      <alignment horizontal="center" vertical="center"/>
    </xf>
    <xf numFmtId="0" fontId="13" fillId="0" borderId="101" xfId="8" applyFont="1" applyBorder="1" applyAlignment="1">
      <alignment horizontal="center" vertical="center"/>
    </xf>
    <xf numFmtId="0" fontId="13" fillId="0" borderId="64" xfId="8" applyFont="1" applyBorder="1" applyAlignment="1">
      <alignment horizontal="center"/>
    </xf>
    <xf numFmtId="0" fontId="13" fillId="0" borderId="115" xfId="8" applyFont="1" applyBorder="1" applyAlignment="1">
      <alignment horizontal="center"/>
    </xf>
    <xf numFmtId="0" fontId="1" fillId="17" borderId="57" xfId="9" applyBorder="1" applyAlignment="1">
      <alignment horizontal="center"/>
    </xf>
    <xf numFmtId="0" fontId="1" fillId="17" borderId="50" xfId="9" applyBorder="1" applyAlignment="1">
      <alignment horizontal="center"/>
    </xf>
    <xf numFmtId="0" fontId="1" fillId="2" borderId="59" xfId="1" applyFont="1" applyBorder="1" applyAlignment="1">
      <alignment horizontal="center"/>
    </xf>
    <xf numFmtId="0" fontId="1" fillId="2" borderId="61" xfId="1" applyFont="1" applyBorder="1" applyAlignment="1">
      <alignment horizontal="center"/>
    </xf>
    <xf numFmtId="0" fontId="1" fillId="2" borderId="60" xfId="1" applyFont="1" applyBorder="1" applyAlignment="1">
      <alignment horizontal="center" wrapText="1"/>
    </xf>
    <xf numFmtId="0" fontId="1" fillId="2" borderId="62" xfId="1" applyFont="1" applyBorder="1" applyAlignment="1">
      <alignment horizontal="center" wrapText="1"/>
    </xf>
    <xf numFmtId="0" fontId="1" fillId="2" borderId="60" xfId="1" applyFont="1" applyBorder="1" applyAlignment="1">
      <alignment horizontal="center"/>
    </xf>
    <xf numFmtId="0" fontId="1" fillId="2" borderId="62" xfId="1" applyFont="1" applyBorder="1" applyAlignment="1">
      <alignment horizontal="center"/>
    </xf>
    <xf numFmtId="0" fontId="14" fillId="2" borderId="51" xfId="1" applyFont="1" applyBorder="1" applyAlignment="1">
      <alignment horizontal="center"/>
    </xf>
    <xf numFmtId="0" fontId="14" fillId="2" borderId="52" xfId="1" applyFont="1" applyBorder="1" applyAlignment="1">
      <alignment horizontal="center"/>
    </xf>
    <xf numFmtId="0" fontId="1" fillId="2" borderId="50" xfId="1" applyFont="1" applyBorder="1" applyAlignment="1">
      <alignment horizontal="center"/>
    </xf>
    <xf numFmtId="0" fontId="1" fillId="2" borderId="63" xfId="1" applyFont="1" applyBorder="1" applyAlignment="1">
      <alignment horizontal="center"/>
    </xf>
    <xf numFmtId="0" fontId="1" fillId="2" borderId="51" xfId="1" applyFont="1" applyBorder="1" applyAlignment="1">
      <alignment horizontal="center"/>
    </xf>
    <xf numFmtId="0" fontId="4" fillId="2" borderId="52" xfId="1" applyFont="1" applyBorder="1" applyAlignment="1">
      <alignment horizontal="center"/>
    </xf>
    <xf numFmtId="0" fontId="4" fillId="2" borderId="64" xfId="1" applyFont="1" applyBorder="1" applyAlignment="1">
      <alignment horizontal="center"/>
    </xf>
    <xf numFmtId="0" fontId="29" fillId="29" borderId="11" xfId="0" applyFont="1" applyFill="1" applyBorder="1" applyAlignment="1">
      <alignment horizontal="center"/>
    </xf>
    <xf numFmtId="0" fontId="27" fillId="28" borderId="109" xfId="1" applyFont="1" applyFill="1" applyBorder="1" applyAlignment="1">
      <alignment horizontal="center" vertical="center"/>
    </xf>
    <xf numFmtId="0" fontId="27" fillId="28" borderId="110" xfId="1" applyFont="1" applyFill="1" applyBorder="1" applyAlignment="1">
      <alignment horizontal="center" vertical="center"/>
    </xf>
    <xf numFmtId="0" fontId="27" fillId="28" borderId="111" xfId="1" applyFont="1" applyFill="1" applyBorder="1" applyAlignment="1">
      <alignment horizontal="center" vertical="center"/>
    </xf>
    <xf numFmtId="0" fontId="27" fillId="28" borderId="112" xfId="1" applyFont="1" applyFill="1" applyBorder="1" applyAlignment="1">
      <alignment horizontal="center" vertical="center"/>
    </xf>
    <xf numFmtId="0" fontId="28" fillId="28" borderId="113" xfId="1" applyFont="1" applyFill="1" applyBorder="1" applyAlignment="1">
      <alignment horizontal="center"/>
    </xf>
    <xf numFmtId="0" fontId="28" fillId="28" borderId="114" xfId="1" applyFont="1" applyFill="1" applyBorder="1" applyAlignment="1">
      <alignment horizontal="center"/>
    </xf>
    <xf numFmtId="0" fontId="0" fillId="29" borderId="106" xfId="0" applyFill="1" applyBorder="1" applyAlignment="1">
      <alignment horizontal="center"/>
    </xf>
    <xf numFmtId="0" fontId="0" fillId="29" borderId="107" xfId="0" applyFill="1" applyBorder="1" applyAlignment="1">
      <alignment horizontal="center"/>
    </xf>
    <xf numFmtId="43" fontId="5" fillId="28" borderId="113" xfId="1" applyNumberFormat="1" applyFont="1" applyFill="1" applyBorder="1" applyAlignment="1">
      <alignment horizontal="center" vertical="center" wrapText="1"/>
    </xf>
    <xf numFmtId="43" fontId="5" fillId="28" borderId="91" xfId="1" applyNumberFormat="1" applyFont="1" applyFill="1" applyBorder="1" applyAlignment="1">
      <alignment horizontal="center" vertical="center" wrapText="1"/>
    </xf>
    <xf numFmtId="43" fontId="5" fillId="28" borderId="142" xfId="1" applyNumberFormat="1" applyFont="1" applyFill="1" applyBorder="1" applyAlignment="1">
      <alignment horizontal="center" vertical="center" wrapText="1"/>
    </xf>
    <xf numFmtId="43" fontId="5" fillId="28" borderId="84" xfId="1" applyNumberFormat="1" applyFont="1" applyFill="1" applyBorder="1" applyAlignment="1">
      <alignment horizontal="center"/>
    </xf>
    <xf numFmtId="43" fontId="5" fillId="28" borderId="85" xfId="1" applyNumberFormat="1" applyFont="1" applyFill="1" applyBorder="1" applyAlignment="1">
      <alignment horizontal="center"/>
    </xf>
    <xf numFmtId="0" fontId="29" fillId="29" borderId="87" xfId="0" applyFont="1" applyFill="1" applyBorder="1" applyAlignment="1">
      <alignment horizontal="center"/>
    </xf>
    <xf numFmtId="0" fontId="27" fillId="28" borderId="84" xfId="1" applyFont="1" applyFill="1" applyBorder="1" applyAlignment="1">
      <alignment horizontal="center" vertical="center"/>
    </xf>
    <xf numFmtId="0" fontId="27" fillId="28" borderId="91" xfId="1" applyFont="1" applyFill="1" applyBorder="1" applyAlignment="1">
      <alignment horizontal="center" vertical="center"/>
    </xf>
    <xf numFmtId="0" fontId="27" fillId="28" borderId="106" xfId="1" applyFont="1" applyFill="1" applyBorder="1" applyAlignment="1">
      <alignment horizontal="center" vertical="center"/>
    </xf>
    <xf numFmtId="43" fontId="5" fillId="28" borderId="143" xfId="1" applyNumberFormat="1" applyFont="1" applyFill="1" applyBorder="1" applyAlignment="1">
      <alignment horizontal="center"/>
    </xf>
    <xf numFmtId="43" fontId="5" fillId="28" borderId="144" xfId="1" applyNumberFormat="1" applyFont="1" applyFill="1" applyBorder="1" applyAlignment="1">
      <alignment horizontal="center"/>
    </xf>
    <xf numFmtId="0" fontId="0" fillId="22" borderId="125" xfId="0" applyFill="1" applyBorder="1" applyAlignment="1">
      <alignment horizontal="center" vertical="center" wrapText="1"/>
    </xf>
    <xf numFmtId="0" fontId="0" fillId="22" borderId="126" xfId="0" applyFill="1" applyBorder="1" applyAlignment="1">
      <alignment horizontal="center" vertical="center" wrapText="1"/>
    </xf>
    <xf numFmtId="0" fontId="0" fillId="22" borderId="127" xfId="0" applyFill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43" fontId="5" fillId="28" borderId="84" xfId="1" applyNumberFormat="1" applyFont="1" applyFill="1" applyBorder="1" applyAlignment="1">
      <alignment horizontal="center" vertical="center" wrapText="1"/>
    </xf>
    <xf numFmtId="43" fontId="5" fillId="28" borderId="87" xfId="1" applyNumberFormat="1" applyFont="1" applyFill="1" applyBorder="1" applyAlignment="1">
      <alignment horizontal="center" vertical="center" wrapText="1"/>
    </xf>
    <xf numFmtId="43" fontId="5" fillId="28" borderId="106" xfId="1" applyNumberFormat="1" applyFont="1" applyFill="1" applyBorder="1" applyAlignment="1">
      <alignment horizontal="center" vertical="center" wrapText="1"/>
    </xf>
    <xf numFmtId="0" fontId="31" fillId="22" borderId="0" xfId="0" applyFont="1" applyFill="1" applyAlignment="1">
      <alignment horizontal="center" vertical="center"/>
    </xf>
    <xf numFmtId="0" fontId="31" fillId="22" borderId="54" xfId="0" applyFont="1" applyFill="1" applyBorder="1" applyAlignment="1">
      <alignment horizontal="center" vertical="center"/>
    </xf>
    <xf numFmtId="1" fontId="12" fillId="25" borderId="47" xfId="7" applyNumberFormat="1" applyFont="1" applyFill="1" applyBorder="1" applyAlignment="1">
      <alignment horizontal="center"/>
    </xf>
    <xf numFmtId="1" fontId="12" fillId="25" borderId="46" xfId="7" applyNumberFormat="1" applyFont="1" applyFill="1" applyBorder="1" applyAlignment="1">
      <alignment horizontal="center"/>
    </xf>
    <xf numFmtId="1" fontId="12" fillId="25" borderId="55" xfId="7" applyNumberFormat="1" applyFont="1" applyFill="1" applyBorder="1" applyAlignment="1">
      <alignment horizontal="center"/>
    </xf>
    <xf numFmtId="1" fontId="12" fillId="25" borderId="54" xfId="7" applyNumberFormat="1" applyFont="1" applyFill="1" applyBorder="1" applyAlignment="1">
      <alignment horizontal="center"/>
    </xf>
    <xf numFmtId="0" fontId="0" fillId="29" borderId="11" xfId="0" applyFill="1" applyBorder="1" applyAlignment="1">
      <alignment horizontal="center"/>
    </xf>
    <xf numFmtId="0" fontId="27" fillId="28" borderId="85" xfId="1" applyFont="1" applyFill="1" applyBorder="1" applyAlignment="1">
      <alignment horizontal="center" vertical="center"/>
    </xf>
    <xf numFmtId="0" fontId="27" fillId="28" borderId="87" xfId="1" applyFont="1" applyFill="1" applyBorder="1" applyAlignment="1">
      <alignment horizontal="center" vertical="center"/>
    </xf>
    <xf numFmtId="0" fontId="27" fillId="28" borderId="11" xfId="1" applyFont="1" applyFill="1" applyBorder="1" applyAlignment="1">
      <alignment horizontal="center" vertical="center"/>
    </xf>
    <xf numFmtId="0" fontId="27" fillId="28" borderId="107" xfId="1" applyFont="1" applyFill="1" applyBorder="1" applyAlignment="1">
      <alignment horizontal="center" vertical="center"/>
    </xf>
    <xf numFmtId="0" fontId="4" fillId="2" borderId="4" xfId="1" applyFont="1" applyBorder="1" applyAlignment="1">
      <alignment horizontal="center"/>
    </xf>
    <xf numFmtId="0" fontId="4" fillId="2" borderId="7" xfId="1" applyFont="1" applyBorder="1" applyAlignment="1">
      <alignment horizontal="center"/>
    </xf>
    <xf numFmtId="0" fontId="4" fillId="2" borderId="5" xfId="1" applyFont="1" applyBorder="1" applyAlignment="1">
      <alignment horizontal="center" wrapText="1"/>
    </xf>
    <xf numFmtId="0" fontId="4" fillId="2" borderId="1" xfId="1" applyFont="1" applyBorder="1" applyAlignment="1">
      <alignment horizontal="center" wrapText="1"/>
    </xf>
    <xf numFmtId="0" fontId="4" fillId="2" borderId="6" xfId="1" applyFont="1" applyBorder="1" applyAlignment="1">
      <alignment horizontal="center" wrapText="1"/>
    </xf>
    <xf numFmtId="0" fontId="4" fillId="2" borderId="15" xfId="1" applyFont="1" applyBorder="1" applyAlignment="1">
      <alignment horizontal="center" wrapText="1"/>
    </xf>
    <xf numFmtId="0" fontId="4" fillId="2" borderId="3" xfId="1" applyFont="1" applyBorder="1" applyAlignment="1">
      <alignment horizontal="center" wrapText="1"/>
    </xf>
    <xf numFmtId="0" fontId="4" fillId="2" borderId="98" xfId="1" applyFont="1" applyBorder="1" applyAlignment="1">
      <alignment horizontal="center" wrapText="1"/>
    </xf>
    <xf numFmtId="0" fontId="4" fillId="2" borderId="16" xfId="1" applyFont="1" applyBorder="1" applyAlignment="1">
      <alignment horizontal="center" wrapText="1"/>
    </xf>
    <xf numFmtId="0" fontId="4" fillId="2" borderId="14" xfId="1" applyFont="1" applyBorder="1" applyAlignment="1">
      <alignment horizontal="center" wrapText="1"/>
    </xf>
    <xf numFmtId="0" fontId="4" fillId="2" borderId="17" xfId="1" applyFont="1" applyBorder="1" applyAlignment="1">
      <alignment horizontal="center" wrapText="1"/>
    </xf>
    <xf numFmtId="0" fontId="4" fillId="2" borderId="99" xfId="1" applyFont="1" applyBorder="1" applyAlignment="1">
      <alignment horizontal="center" wrapText="1"/>
    </xf>
    <xf numFmtId="3" fontId="25" fillId="22" borderId="12" xfId="10" applyNumberFormat="1" applyFont="1" applyFill="1" applyBorder="1" applyAlignment="1">
      <alignment horizontal="center" vertical="center" wrapText="1"/>
    </xf>
    <xf numFmtId="3" fontId="25" fillId="22" borderId="13" xfId="10" applyNumberFormat="1" applyFont="1" applyFill="1" applyBorder="1" applyAlignment="1">
      <alignment horizontal="center" vertical="center" wrapText="1"/>
    </xf>
    <xf numFmtId="3" fontId="25" fillId="22" borderId="103" xfId="10" applyNumberFormat="1" applyFont="1" applyFill="1" applyBorder="1" applyAlignment="1">
      <alignment horizontal="center" vertical="center" wrapText="1"/>
    </xf>
    <xf numFmtId="0" fontId="24" fillId="16" borderId="60" xfId="7" applyFont="1" applyBorder="1" applyAlignment="1">
      <alignment horizontal="center" vertical="center"/>
    </xf>
    <xf numFmtId="0" fontId="24" fillId="16" borderId="101" xfId="7" applyFont="1" applyBorder="1" applyAlignment="1">
      <alignment horizontal="center" vertical="center"/>
    </xf>
    <xf numFmtId="3" fontId="22" fillId="23" borderId="11" xfId="10" applyNumberFormat="1" applyFont="1" applyFill="1" applyBorder="1" applyAlignment="1">
      <alignment horizontal="center" vertical="center" wrapText="1"/>
    </xf>
    <xf numFmtId="3" fontId="22" fillId="23" borderId="94" xfId="10" applyNumberFormat="1" applyFont="1" applyFill="1" applyBorder="1" applyAlignment="1">
      <alignment horizontal="center" vertical="center" wrapText="1"/>
    </xf>
    <xf numFmtId="3" fontId="22" fillId="23" borderId="78" xfId="10" applyNumberFormat="1" applyFont="1" applyFill="1" applyBorder="1" applyAlignment="1">
      <alignment horizontal="center" vertical="center" wrapText="1"/>
    </xf>
    <xf numFmtId="3" fontId="22" fillId="23" borderId="102" xfId="10" applyNumberFormat="1" applyFont="1" applyFill="1" applyBorder="1" applyAlignment="1">
      <alignment horizontal="center" vertical="center" wrapText="1"/>
    </xf>
    <xf numFmtId="3" fontId="25" fillId="23" borderId="12" xfId="10" applyNumberFormat="1" applyFont="1" applyFill="1" applyBorder="1" applyAlignment="1">
      <alignment horizontal="center" vertical="center" wrapText="1"/>
    </xf>
    <xf numFmtId="3" fontId="25" fillId="23" borderId="13" xfId="10" applyNumberFormat="1" applyFont="1" applyFill="1" applyBorder="1" applyAlignment="1">
      <alignment horizontal="center" vertical="center" wrapText="1"/>
    </xf>
    <xf numFmtId="3" fontId="25" fillId="23" borderId="103" xfId="10" applyNumberFormat="1" applyFont="1" applyFill="1" applyBorder="1" applyAlignment="1">
      <alignment horizontal="center" vertical="center" wrapText="1"/>
    </xf>
    <xf numFmtId="3" fontId="22" fillId="23" borderId="0" xfId="10" applyNumberFormat="1" applyFont="1" applyFill="1" applyBorder="1" applyAlignment="1">
      <alignment horizontal="center" vertical="center" wrapText="1"/>
    </xf>
    <xf numFmtId="3" fontId="22" fillId="23" borderId="119" xfId="10" applyNumberFormat="1" applyFont="1" applyFill="1" applyBorder="1" applyAlignment="1">
      <alignment horizontal="center" vertical="center" wrapText="1"/>
    </xf>
    <xf numFmtId="3" fontId="22" fillId="23" borderId="120" xfId="10" applyNumberFormat="1" applyFont="1" applyFill="1" applyBorder="1" applyAlignment="1">
      <alignment horizontal="center" vertical="center" wrapText="1"/>
    </xf>
    <xf numFmtId="3" fontId="22" fillId="23" borderId="121" xfId="10" applyNumberFormat="1" applyFont="1" applyFill="1" applyBorder="1" applyAlignment="1">
      <alignment horizontal="center" vertical="center" wrapText="1"/>
    </xf>
    <xf numFmtId="3" fontId="22" fillId="23" borderId="122" xfId="10" applyNumberFormat="1" applyFont="1" applyFill="1" applyBorder="1" applyAlignment="1">
      <alignment horizontal="center" vertical="center" wrapText="1"/>
    </xf>
    <xf numFmtId="3" fontId="22" fillId="23" borderId="123" xfId="10" applyNumberFormat="1" applyFont="1" applyFill="1" applyBorder="1" applyAlignment="1">
      <alignment horizontal="center" vertical="center" wrapText="1"/>
    </xf>
    <xf numFmtId="0" fontId="1" fillId="2" borderId="4" xfId="1" applyFont="1" applyBorder="1" applyAlignment="1">
      <alignment horizontal="center"/>
    </xf>
    <xf numFmtId="0" fontId="1" fillId="2" borderId="7" xfId="1" applyFont="1" applyBorder="1" applyAlignment="1">
      <alignment horizontal="center"/>
    </xf>
    <xf numFmtId="0" fontId="1" fillId="2" borderId="8" xfId="1" applyFont="1" applyBorder="1" applyAlignment="1">
      <alignment horizontal="center"/>
    </xf>
  </cellXfs>
  <cellStyles count="13">
    <cellStyle name="20% - akcent 1" xfId="7"/>
    <cellStyle name="60% - akcent 1" xfId="9"/>
    <cellStyle name="Akcent 1" xfId="1"/>
    <cellStyle name="Akcent 2" xfId="3"/>
    <cellStyle name="Akcent 3" xfId="2"/>
    <cellStyle name="Akcent 4" xfId="5"/>
    <cellStyle name="Akcent 5" xfId="4"/>
    <cellStyle name="Ezres" xfId="6" builtinId="3"/>
    <cellStyle name="Normál" xfId="0" builtinId="0"/>
    <cellStyle name="Normál_budget_RENERGY_300211_v2" xfId="8"/>
    <cellStyle name="Normál_IVC_Budget_Potenza_8March_incl partner meeting notes" xfId="10"/>
    <cellStyle name="Semleges" xfId="11" builtinId="28"/>
    <cellStyle name="Százalék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TOTAL!$E$122:$E$131</c:f>
              <c:numCache>
                <c:formatCode>0.0%</c:formatCode>
                <c:ptCount val="10"/>
                <c:pt idx="0">
                  <c:v>1.0986290574202138E-2</c:v>
                </c:pt>
                <c:pt idx="1">
                  <c:v>0.10059054932080658</c:v>
                </c:pt>
                <c:pt idx="2">
                  <c:v>0.16404999635882941</c:v>
                </c:pt>
                <c:pt idx="3">
                  <c:v>0.19395240513965878</c:v>
                </c:pt>
                <c:pt idx="4">
                  <c:v>0.21218054168899669</c:v>
                </c:pt>
                <c:pt idx="5">
                  <c:v>0.19819007192986016</c:v>
                </c:pt>
                <c:pt idx="6">
                  <c:v>2.4452018474546228E-2</c:v>
                </c:pt>
                <c:pt idx="7">
                  <c:v>2.0013141382259507E-2</c:v>
                </c:pt>
                <c:pt idx="8">
                  <c:v>2.7039473009613738E-2</c:v>
                </c:pt>
                <c:pt idx="9">
                  <c:v>4.8545512121226708E-2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01-4F33-98C1-D64D5F72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896744"/>
        <c:axId val="166935256"/>
      </c:lineChart>
      <c:catAx>
        <c:axId val="166896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6935256"/>
        <c:crosses val="autoZero"/>
        <c:auto val="1"/>
        <c:lblAlgn val="ctr"/>
        <c:lblOffset val="100"/>
        <c:noMultiLvlLbl val="0"/>
      </c:catAx>
      <c:valAx>
        <c:axId val="1669352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66896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437029</xdr:colOff>
      <xdr:row>124</xdr:row>
      <xdr:rowOff>124385</xdr:rowOff>
    </xdr:from>
    <xdr:to>
      <xdr:col>16</xdr:col>
      <xdr:colOff>493058</xdr:colOff>
      <xdr:row>138</xdr:row>
      <xdr:rowOff>110938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FI1048572"/>
  <sheetViews>
    <sheetView tabSelected="1" view="pageBreakPreview" zoomScale="70" zoomScaleNormal="90" zoomScaleSheetLayoutView="70" workbookViewId="0">
      <pane xSplit="4" ySplit="5" topLeftCell="E52" activePane="bottomRight" state="frozen"/>
      <selection pane="topRight" activeCell="F1" sqref="F1"/>
      <selection pane="bottomLeft" activeCell="A6" sqref="A6"/>
      <selection pane="bottomRight" activeCell="K59" sqref="K59"/>
    </sheetView>
  </sheetViews>
  <sheetFormatPr defaultRowHeight="15" x14ac:dyDescent="0.25"/>
  <cols>
    <col min="1" max="1" width="67.5703125" style="21" customWidth="1"/>
    <col min="2" max="2" width="11.42578125" style="21" customWidth="1"/>
    <col min="3" max="3" width="18" style="21" customWidth="1"/>
    <col min="4" max="4" width="27.140625" style="21" customWidth="1"/>
    <col min="5" max="58" width="6.7109375" style="21" customWidth="1"/>
    <col min="59" max="165" width="9.140625" style="21"/>
  </cols>
  <sheetData>
    <row r="1" spans="1:58" ht="15" customHeight="1" thickBot="1" x14ac:dyDescent="0.3">
      <c r="A1" s="356" t="s">
        <v>1</v>
      </c>
      <c r="B1" s="359" t="s">
        <v>2</v>
      </c>
      <c r="C1" s="359" t="s">
        <v>3</v>
      </c>
      <c r="D1" s="363" t="s">
        <v>4</v>
      </c>
      <c r="E1" s="372" t="s">
        <v>26</v>
      </c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4"/>
      <c r="AI1" s="367" t="s">
        <v>28</v>
      </c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</row>
    <row r="2" spans="1:58" ht="15.75" customHeight="1" thickBot="1" x14ac:dyDescent="0.3">
      <c r="A2" s="357"/>
      <c r="B2" s="360"/>
      <c r="C2" s="360"/>
      <c r="D2" s="364"/>
      <c r="E2" s="369" t="s">
        <v>16</v>
      </c>
      <c r="F2" s="370"/>
      <c r="G2" s="370"/>
      <c r="H2" s="370"/>
      <c r="I2" s="370"/>
      <c r="J2" s="371"/>
      <c r="K2" s="369" t="s">
        <v>21</v>
      </c>
      <c r="L2" s="370"/>
      <c r="M2" s="370"/>
      <c r="N2" s="370"/>
      <c r="O2" s="370"/>
      <c r="P2" s="371"/>
      <c r="Q2" s="369" t="s">
        <v>22</v>
      </c>
      <c r="R2" s="370"/>
      <c r="S2" s="370"/>
      <c r="T2" s="370"/>
      <c r="U2" s="370"/>
      <c r="V2" s="371"/>
      <c r="W2" s="369" t="s">
        <v>23</v>
      </c>
      <c r="X2" s="370"/>
      <c r="Y2" s="370"/>
      <c r="Z2" s="370"/>
      <c r="AA2" s="370"/>
      <c r="AB2" s="371"/>
      <c r="AC2" s="369" t="s">
        <v>24</v>
      </c>
      <c r="AD2" s="370"/>
      <c r="AE2" s="370"/>
      <c r="AF2" s="370"/>
      <c r="AG2" s="370"/>
      <c r="AH2" s="371"/>
      <c r="AI2" s="369" t="s">
        <v>25</v>
      </c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1"/>
      <c r="AU2" s="369" t="s">
        <v>27</v>
      </c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1"/>
    </row>
    <row r="3" spans="1:58" ht="16.5" thickBot="1" x14ac:dyDescent="0.3">
      <c r="A3" s="357"/>
      <c r="B3" s="361"/>
      <c r="C3" s="361"/>
      <c r="D3" s="365"/>
      <c r="E3" s="351">
        <v>2016</v>
      </c>
      <c r="F3" s="352"/>
      <c r="G3" s="352"/>
      <c r="H3" s="352"/>
      <c r="I3" s="352"/>
      <c r="J3" s="353"/>
      <c r="K3" s="351">
        <v>2016</v>
      </c>
      <c r="L3" s="352"/>
      <c r="M3" s="354"/>
      <c r="N3" s="355">
        <v>2017</v>
      </c>
      <c r="O3" s="352"/>
      <c r="P3" s="353"/>
      <c r="Q3" s="351">
        <v>2017</v>
      </c>
      <c r="R3" s="352"/>
      <c r="S3" s="352"/>
      <c r="T3" s="352"/>
      <c r="U3" s="352"/>
      <c r="V3" s="353"/>
      <c r="W3" s="351">
        <v>2017</v>
      </c>
      <c r="X3" s="352"/>
      <c r="Y3" s="354"/>
      <c r="Z3" s="355">
        <v>2018</v>
      </c>
      <c r="AA3" s="352"/>
      <c r="AB3" s="353"/>
      <c r="AC3" s="351">
        <v>2018</v>
      </c>
      <c r="AD3" s="352"/>
      <c r="AE3" s="352"/>
      <c r="AF3" s="352"/>
      <c r="AG3" s="352"/>
      <c r="AH3" s="353"/>
      <c r="AI3" s="351">
        <v>2018</v>
      </c>
      <c r="AJ3" s="352"/>
      <c r="AK3" s="354"/>
      <c r="AL3" s="355">
        <v>2019</v>
      </c>
      <c r="AM3" s="352"/>
      <c r="AN3" s="376"/>
      <c r="AO3" s="376"/>
      <c r="AP3" s="352"/>
      <c r="AQ3" s="352"/>
      <c r="AR3" s="352"/>
      <c r="AS3" s="352"/>
      <c r="AT3" s="353"/>
      <c r="AU3" s="377">
        <v>2019</v>
      </c>
      <c r="AV3" s="378"/>
      <c r="AW3" s="378"/>
      <c r="AX3" s="375">
        <v>2020</v>
      </c>
      <c r="AY3" s="352"/>
      <c r="AZ3" s="376"/>
      <c r="BA3" s="376"/>
      <c r="BB3" s="352"/>
      <c r="BC3" s="352"/>
      <c r="BD3" s="352"/>
      <c r="BE3" s="352"/>
      <c r="BF3" s="353"/>
    </row>
    <row r="4" spans="1:58" x14ac:dyDescent="0.25">
      <c r="A4" s="357"/>
      <c r="B4" s="361"/>
      <c r="C4" s="361"/>
      <c r="D4" s="365"/>
      <c r="E4" s="12">
        <v>1</v>
      </c>
      <c r="F4" s="330">
        <v>2</v>
      </c>
      <c r="G4" s="330">
        <v>3</v>
      </c>
      <c r="H4" s="330">
        <v>4</v>
      </c>
      <c r="I4" s="330">
        <v>5</v>
      </c>
      <c r="J4" s="13">
        <v>6</v>
      </c>
      <c r="K4" s="12">
        <v>7</v>
      </c>
      <c r="L4" s="330">
        <v>8</v>
      </c>
      <c r="M4" s="330">
        <v>9</v>
      </c>
      <c r="N4" s="330">
        <v>10</v>
      </c>
      <c r="O4" s="330">
        <v>11</v>
      </c>
      <c r="P4" s="13">
        <v>12</v>
      </c>
      <c r="Q4" s="12">
        <v>13</v>
      </c>
      <c r="R4" s="330">
        <v>14</v>
      </c>
      <c r="S4" s="330">
        <v>15</v>
      </c>
      <c r="T4" s="330">
        <v>16</v>
      </c>
      <c r="U4" s="330">
        <v>17</v>
      </c>
      <c r="V4" s="13">
        <v>18</v>
      </c>
      <c r="W4" s="12">
        <v>19</v>
      </c>
      <c r="X4" s="330">
        <v>20</v>
      </c>
      <c r="Y4" s="330">
        <v>21</v>
      </c>
      <c r="Z4" s="330">
        <v>22</v>
      </c>
      <c r="AA4" s="330">
        <v>23</v>
      </c>
      <c r="AB4" s="13">
        <v>24</v>
      </c>
      <c r="AC4" s="12">
        <v>25</v>
      </c>
      <c r="AD4" s="330">
        <v>26</v>
      </c>
      <c r="AE4" s="330">
        <v>27</v>
      </c>
      <c r="AF4" s="330">
        <v>28</v>
      </c>
      <c r="AG4" s="330">
        <v>29</v>
      </c>
      <c r="AH4" s="13">
        <v>30</v>
      </c>
      <c r="AI4" s="12">
        <v>31</v>
      </c>
      <c r="AJ4" s="330">
        <v>32</v>
      </c>
      <c r="AK4" s="330">
        <v>33</v>
      </c>
      <c r="AL4" s="330">
        <v>34</v>
      </c>
      <c r="AM4" s="330">
        <v>35</v>
      </c>
      <c r="AN4" s="331">
        <v>36</v>
      </c>
      <c r="AO4" s="331">
        <v>37</v>
      </c>
      <c r="AP4" s="308">
        <v>38</v>
      </c>
      <c r="AQ4" s="306">
        <v>39</v>
      </c>
      <c r="AR4" s="306">
        <v>40</v>
      </c>
      <c r="AS4" s="306">
        <v>41</v>
      </c>
      <c r="AT4" s="307">
        <v>42</v>
      </c>
      <c r="AU4" s="305">
        <v>43</v>
      </c>
      <c r="AV4" s="306">
        <v>44</v>
      </c>
      <c r="AW4" s="306">
        <v>45</v>
      </c>
      <c r="AX4" s="306">
        <v>46</v>
      </c>
      <c r="AY4" s="312">
        <v>47</v>
      </c>
      <c r="AZ4" s="331">
        <v>48</v>
      </c>
      <c r="BA4" s="331">
        <v>49</v>
      </c>
      <c r="BB4" s="308">
        <v>50</v>
      </c>
      <c r="BC4" s="306">
        <v>51</v>
      </c>
      <c r="BD4" s="306">
        <v>52</v>
      </c>
      <c r="BE4" s="306">
        <v>53</v>
      </c>
      <c r="BF4" s="307">
        <v>54</v>
      </c>
    </row>
    <row r="5" spans="1:58" ht="16.5" customHeight="1" thickBot="1" x14ac:dyDescent="0.3">
      <c r="A5" s="358"/>
      <c r="B5" s="362"/>
      <c r="C5" s="362"/>
      <c r="D5" s="366"/>
      <c r="E5" s="8" t="s">
        <v>17</v>
      </c>
      <c r="F5" s="332" t="s">
        <v>13</v>
      </c>
      <c r="G5" s="332" t="s">
        <v>14</v>
      </c>
      <c r="H5" s="332" t="s">
        <v>15</v>
      </c>
      <c r="I5" s="332" t="s">
        <v>18</v>
      </c>
      <c r="J5" s="9" t="s">
        <v>19</v>
      </c>
      <c r="K5" s="8" t="s">
        <v>5</v>
      </c>
      <c r="L5" s="332" t="s">
        <v>6</v>
      </c>
      <c r="M5" s="332" t="s">
        <v>7</v>
      </c>
      <c r="N5" s="332" t="s">
        <v>8</v>
      </c>
      <c r="O5" s="332" t="s">
        <v>9</v>
      </c>
      <c r="P5" s="9" t="s">
        <v>20</v>
      </c>
      <c r="Q5" s="8" t="s">
        <v>17</v>
      </c>
      <c r="R5" s="332" t="s">
        <v>13</v>
      </c>
      <c r="S5" s="332" t="s">
        <v>14</v>
      </c>
      <c r="T5" s="332" t="s">
        <v>15</v>
      </c>
      <c r="U5" s="332" t="s">
        <v>18</v>
      </c>
      <c r="V5" s="9" t="s">
        <v>19</v>
      </c>
      <c r="W5" s="8" t="s">
        <v>5</v>
      </c>
      <c r="X5" s="332" t="s">
        <v>6</v>
      </c>
      <c r="Y5" s="332" t="s">
        <v>7</v>
      </c>
      <c r="Z5" s="332" t="s">
        <v>8</v>
      </c>
      <c r="AA5" s="332" t="s">
        <v>9</v>
      </c>
      <c r="AB5" s="9" t="s">
        <v>20</v>
      </c>
      <c r="AC5" s="8" t="s">
        <v>17</v>
      </c>
      <c r="AD5" s="332" t="s">
        <v>13</v>
      </c>
      <c r="AE5" s="332" t="s">
        <v>14</v>
      </c>
      <c r="AF5" s="332" t="s">
        <v>15</v>
      </c>
      <c r="AG5" s="332" t="s">
        <v>18</v>
      </c>
      <c r="AH5" s="9" t="s">
        <v>19</v>
      </c>
      <c r="AI5" s="303" t="s">
        <v>5</v>
      </c>
      <c r="AJ5" s="304" t="s">
        <v>6</v>
      </c>
      <c r="AK5" s="304" t="s">
        <v>7</v>
      </c>
      <c r="AL5" s="304" t="s">
        <v>8</v>
      </c>
      <c r="AM5" s="304" t="s">
        <v>9</v>
      </c>
      <c r="AN5" s="331" t="s">
        <v>20</v>
      </c>
      <c r="AO5" s="331" t="s">
        <v>17</v>
      </c>
      <c r="AP5" s="309" t="s">
        <v>13</v>
      </c>
      <c r="AQ5" s="30" t="s">
        <v>14</v>
      </c>
      <c r="AR5" s="30" t="s">
        <v>15</v>
      </c>
      <c r="AS5" s="30" t="s">
        <v>18</v>
      </c>
      <c r="AT5" s="82" t="s">
        <v>19</v>
      </c>
      <c r="AU5" s="81" t="s">
        <v>5</v>
      </c>
      <c r="AV5" s="30" t="s">
        <v>6</v>
      </c>
      <c r="AW5" s="30" t="s">
        <v>7</v>
      </c>
      <c r="AX5" s="30" t="s">
        <v>8</v>
      </c>
      <c r="AY5" s="313" t="s">
        <v>9</v>
      </c>
      <c r="AZ5" s="304" t="s">
        <v>20</v>
      </c>
      <c r="BA5" s="304" t="s">
        <v>17</v>
      </c>
      <c r="BB5" s="309" t="s">
        <v>13</v>
      </c>
      <c r="BC5" s="30" t="s">
        <v>14</v>
      </c>
      <c r="BD5" s="30" t="s">
        <v>15</v>
      </c>
      <c r="BE5" s="30" t="s">
        <v>18</v>
      </c>
      <c r="BF5" s="82" t="s">
        <v>19</v>
      </c>
    </row>
    <row r="6" spans="1:58" ht="15.75" x14ac:dyDescent="0.25">
      <c r="A6" s="26" t="s">
        <v>275</v>
      </c>
      <c r="B6" s="2" t="s">
        <v>10</v>
      </c>
      <c r="C6" s="2"/>
      <c r="D6" s="2"/>
      <c r="E6" s="10"/>
      <c r="F6" s="2"/>
      <c r="G6" s="2"/>
      <c r="H6" s="2"/>
      <c r="I6" s="2"/>
      <c r="J6" s="11"/>
      <c r="K6" s="10"/>
      <c r="L6" s="2"/>
      <c r="M6" s="2"/>
      <c r="N6" s="2"/>
      <c r="O6" s="2"/>
      <c r="P6" s="11"/>
      <c r="Q6" s="10"/>
      <c r="R6" s="2"/>
      <c r="S6" s="2"/>
      <c r="T6" s="2"/>
      <c r="U6" s="2"/>
      <c r="V6" s="11"/>
      <c r="W6" s="10"/>
      <c r="X6" s="2"/>
      <c r="Y6" s="2"/>
      <c r="Z6" s="2"/>
      <c r="AA6" s="2"/>
      <c r="AB6" s="11"/>
      <c r="AC6" s="10"/>
      <c r="AD6" s="2"/>
      <c r="AE6" s="2"/>
      <c r="AF6" s="2"/>
      <c r="AG6" s="2"/>
      <c r="AH6" s="11"/>
      <c r="AI6" s="83"/>
      <c r="AJ6" s="31"/>
      <c r="AK6" s="31"/>
      <c r="AL6" s="31"/>
      <c r="AM6" s="31"/>
      <c r="AN6" s="310"/>
      <c r="AO6" s="311"/>
      <c r="AP6" s="31"/>
      <c r="AQ6" s="31"/>
      <c r="AR6" s="31"/>
      <c r="AS6" s="31"/>
      <c r="AT6" s="84"/>
      <c r="AU6" s="83"/>
      <c r="AV6" s="31"/>
      <c r="AW6" s="31"/>
      <c r="AX6" s="31"/>
      <c r="AY6" s="316"/>
      <c r="AZ6" s="31"/>
      <c r="BA6" s="31"/>
      <c r="BB6" s="302"/>
      <c r="BC6" s="31"/>
      <c r="BD6" s="31"/>
      <c r="BE6" s="31"/>
      <c r="BF6" s="84"/>
    </row>
    <row r="7" spans="1:58" x14ac:dyDescent="0.25">
      <c r="A7" s="48" t="s">
        <v>29</v>
      </c>
      <c r="B7" s="85"/>
      <c r="C7" s="85"/>
      <c r="D7" s="16"/>
      <c r="E7" s="86"/>
      <c r="F7" s="87"/>
      <c r="G7" s="87"/>
      <c r="H7" s="87"/>
      <c r="I7" s="87"/>
      <c r="J7" s="88"/>
      <c r="K7" s="86"/>
      <c r="L7" s="87"/>
      <c r="M7" s="87"/>
      <c r="N7" s="87"/>
      <c r="O7" s="87"/>
      <c r="P7" s="88"/>
      <c r="Q7" s="86"/>
      <c r="R7" s="87"/>
      <c r="S7" s="87"/>
      <c r="T7" s="87"/>
      <c r="U7" s="87"/>
      <c r="V7" s="88"/>
      <c r="W7" s="86"/>
      <c r="X7" s="87"/>
      <c r="Y7" s="87"/>
      <c r="Z7" s="87"/>
      <c r="AA7" s="87"/>
      <c r="AB7" s="88"/>
      <c r="AC7" s="86"/>
      <c r="AD7" s="87"/>
      <c r="AE7" s="87"/>
      <c r="AF7" s="87"/>
      <c r="AG7" s="87"/>
      <c r="AH7" s="88"/>
      <c r="AI7" s="89"/>
      <c r="AJ7" s="90"/>
      <c r="AK7" s="90"/>
      <c r="AL7" s="90"/>
      <c r="AM7" s="90"/>
      <c r="AN7" s="90"/>
      <c r="AO7" s="291"/>
      <c r="AP7" s="90"/>
      <c r="AQ7" s="90"/>
      <c r="AR7" s="90"/>
      <c r="AS7" s="90"/>
      <c r="AT7" s="91"/>
      <c r="AU7" s="89"/>
      <c r="AV7" s="90"/>
      <c r="AW7" s="90"/>
      <c r="AX7" s="90"/>
      <c r="AY7" s="317"/>
      <c r="AZ7" s="90"/>
      <c r="BA7" s="90"/>
      <c r="BB7" s="291"/>
      <c r="BC7" s="90"/>
      <c r="BD7" s="90"/>
      <c r="BE7" s="90"/>
      <c r="BF7" s="91"/>
    </row>
    <row r="8" spans="1:58" x14ac:dyDescent="0.25">
      <c r="A8" s="92" t="s">
        <v>30</v>
      </c>
      <c r="B8" s="225" t="s">
        <v>10</v>
      </c>
      <c r="C8" s="225" t="s">
        <v>41</v>
      </c>
      <c r="D8" s="7" t="s">
        <v>110</v>
      </c>
      <c r="E8" s="94"/>
      <c r="F8" s="41"/>
      <c r="G8" s="41"/>
      <c r="H8" s="41"/>
      <c r="I8" s="41"/>
      <c r="J8" s="95"/>
      <c r="K8" s="96"/>
      <c r="L8" s="41"/>
      <c r="M8" s="41"/>
      <c r="N8" s="41"/>
      <c r="O8" s="41"/>
      <c r="P8" s="95"/>
      <c r="Q8" s="96"/>
      <c r="R8" s="41"/>
      <c r="S8" s="41"/>
      <c r="T8" s="41"/>
      <c r="U8" s="41"/>
      <c r="V8" s="95"/>
      <c r="W8" s="96"/>
      <c r="X8" s="41"/>
      <c r="Y8" s="41"/>
      <c r="Z8" s="41"/>
      <c r="AA8" s="41"/>
      <c r="AB8" s="95"/>
      <c r="AC8" s="96"/>
      <c r="AD8" s="41"/>
      <c r="AE8" s="41"/>
      <c r="AF8" s="41"/>
      <c r="AG8" s="41"/>
      <c r="AH8" s="95"/>
      <c r="AI8" s="97"/>
      <c r="AJ8" s="98"/>
      <c r="AK8" s="98"/>
      <c r="AL8" s="98"/>
      <c r="AM8" s="98"/>
      <c r="AN8" s="98"/>
      <c r="AO8" s="290"/>
      <c r="AP8" s="98"/>
      <c r="AQ8" s="98"/>
      <c r="AR8" s="98"/>
      <c r="AS8" s="98"/>
      <c r="AT8" s="99"/>
      <c r="AU8" s="97"/>
      <c r="AV8" s="98"/>
      <c r="AW8" s="98"/>
      <c r="AX8" s="98"/>
      <c r="AY8" s="318"/>
      <c r="AZ8" s="98"/>
      <c r="BA8" s="98"/>
      <c r="BB8" s="290"/>
      <c r="BC8" s="98"/>
      <c r="BD8" s="98"/>
      <c r="BE8" s="98"/>
      <c r="BF8" s="99"/>
    </row>
    <row r="9" spans="1:58" x14ac:dyDescent="0.25">
      <c r="A9" s="92" t="s">
        <v>31</v>
      </c>
      <c r="B9" s="225" t="s">
        <v>10</v>
      </c>
      <c r="C9" s="225" t="s">
        <v>41</v>
      </c>
      <c r="D9" s="7" t="s">
        <v>111</v>
      </c>
      <c r="E9" s="94"/>
      <c r="F9" s="100"/>
      <c r="G9" s="41"/>
      <c r="H9" s="41"/>
      <c r="I9" s="41"/>
      <c r="J9" s="95"/>
      <c r="K9" s="96"/>
      <c r="L9" s="41"/>
      <c r="M9" s="41"/>
      <c r="N9" s="41"/>
      <c r="O9" s="41"/>
      <c r="P9" s="95"/>
      <c r="Q9" s="96"/>
      <c r="R9" s="41"/>
      <c r="S9" s="41"/>
      <c r="T9" s="41"/>
      <c r="U9" s="41"/>
      <c r="V9" s="95"/>
      <c r="W9" s="96"/>
      <c r="X9" s="41"/>
      <c r="Y9" s="41"/>
      <c r="Z9" s="41"/>
      <c r="AA9" s="41"/>
      <c r="AB9" s="95"/>
      <c r="AC9" s="96"/>
      <c r="AD9" s="41"/>
      <c r="AE9" s="41"/>
      <c r="AF9" s="41"/>
      <c r="AG9" s="41"/>
      <c r="AH9" s="95"/>
      <c r="AI9" s="97"/>
      <c r="AJ9" s="98"/>
      <c r="AK9" s="98"/>
      <c r="AL9" s="98"/>
      <c r="AM9" s="98"/>
      <c r="AN9" s="98"/>
      <c r="AO9" s="290"/>
      <c r="AP9" s="98"/>
      <c r="AQ9" s="98"/>
      <c r="AR9" s="98"/>
      <c r="AS9" s="98"/>
      <c r="AT9" s="99"/>
      <c r="AU9" s="97"/>
      <c r="AV9" s="98"/>
      <c r="AW9" s="98"/>
      <c r="AX9" s="98"/>
      <c r="AY9" s="318"/>
      <c r="AZ9" s="98"/>
      <c r="BA9" s="98"/>
      <c r="BB9" s="290"/>
      <c r="BC9" s="98"/>
      <c r="BD9" s="98"/>
      <c r="BE9" s="98"/>
      <c r="BF9" s="99"/>
    </row>
    <row r="10" spans="1:58" x14ac:dyDescent="0.25">
      <c r="A10" s="92" t="s">
        <v>246</v>
      </c>
      <c r="B10" s="225" t="s">
        <v>10</v>
      </c>
      <c r="C10" s="225" t="s">
        <v>41</v>
      </c>
      <c r="D10" s="7" t="s">
        <v>421</v>
      </c>
      <c r="E10" s="94"/>
      <c r="F10" s="41"/>
      <c r="G10" s="41"/>
      <c r="H10" s="41"/>
      <c r="I10" s="41"/>
      <c r="J10" s="95"/>
      <c r="K10" s="96"/>
      <c r="L10" s="41"/>
      <c r="M10" s="41"/>
      <c r="N10" s="41"/>
      <c r="O10" s="41"/>
      <c r="P10" s="95"/>
      <c r="Q10" s="96"/>
      <c r="R10" s="41"/>
      <c r="S10" s="41"/>
      <c r="T10" s="41"/>
      <c r="U10" s="41"/>
      <c r="V10" s="95"/>
      <c r="W10" s="96"/>
      <c r="X10" s="41"/>
      <c r="Y10" s="41"/>
      <c r="Z10" s="41"/>
      <c r="AA10" s="41"/>
      <c r="AB10" s="95"/>
      <c r="AC10" s="96"/>
      <c r="AD10" s="41"/>
      <c r="AE10" s="41"/>
      <c r="AF10" s="41"/>
      <c r="AG10" s="41"/>
      <c r="AH10" s="95"/>
      <c r="AI10" s="97"/>
      <c r="AJ10" s="98"/>
      <c r="AK10" s="98"/>
      <c r="AL10" s="98"/>
      <c r="AM10" s="98"/>
      <c r="AN10" s="98"/>
      <c r="AO10" s="290"/>
      <c r="AP10" s="98"/>
      <c r="AQ10" s="98"/>
      <c r="AR10" s="98"/>
      <c r="AS10" s="98"/>
      <c r="AT10" s="99"/>
      <c r="AU10" s="97"/>
      <c r="AV10" s="98"/>
      <c r="AW10" s="98"/>
      <c r="AX10" s="98"/>
      <c r="AY10" s="318"/>
      <c r="AZ10" s="98"/>
      <c r="BA10" s="98"/>
      <c r="BB10" s="290"/>
      <c r="BC10" s="98"/>
      <c r="BD10" s="98"/>
      <c r="BE10" s="98"/>
      <c r="BF10" s="99"/>
    </row>
    <row r="11" spans="1:58" x14ac:dyDescent="0.25">
      <c r="A11" s="92" t="s">
        <v>32</v>
      </c>
      <c r="B11" s="225" t="s">
        <v>10</v>
      </c>
      <c r="C11" s="225" t="s">
        <v>41</v>
      </c>
      <c r="D11" s="7" t="s">
        <v>422</v>
      </c>
      <c r="E11" s="94"/>
      <c r="F11" s="100"/>
      <c r="G11" s="100"/>
      <c r="H11" s="41"/>
      <c r="I11" s="41"/>
      <c r="J11" s="95"/>
      <c r="K11" s="96"/>
      <c r="L11" s="41"/>
      <c r="M11" s="41"/>
      <c r="N11" s="41"/>
      <c r="O11" s="41"/>
      <c r="P11" s="95"/>
      <c r="Q11" s="96"/>
      <c r="R11" s="41"/>
      <c r="S11" s="41"/>
      <c r="T11" s="41"/>
      <c r="U11" s="41"/>
      <c r="V11" s="95"/>
      <c r="W11" s="96"/>
      <c r="X11" s="41"/>
      <c r="Y11" s="41"/>
      <c r="Z11" s="41"/>
      <c r="AA11" s="41"/>
      <c r="AB11" s="95"/>
      <c r="AC11" s="96"/>
      <c r="AD11" s="41"/>
      <c r="AE11" s="41"/>
      <c r="AF11" s="41"/>
      <c r="AG11" s="41"/>
      <c r="AH11" s="95"/>
      <c r="AI11" s="97"/>
      <c r="AJ11" s="98"/>
      <c r="AK11" s="98"/>
      <c r="AL11" s="98"/>
      <c r="AM11" s="98"/>
      <c r="AN11" s="98"/>
      <c r="AO11" s="290"/>
      <c r="AP11" s="98"/>
      <c r="AQ11" s="98"/>
      <c r="AR11" s="98"/>
      <c r="AS11" s="98"/>
      <c r="AT11" s="99"/>
      <c r="AU11" s="97"/>
      <c r="AV11" s="98"/>
      <c r="AW11" s="98"/>
      <c r="AX11" s="98"/>
      <c r="AY11" s="318"/>
      <c r="AZ11" s="98"/>
      <c r="BA11" s="98"/>
      <c r="BB11" s="290"/>
      <c r="BC11" s="98"/>
      <c r="BD11" s="98"/>
      <c r="BE11" s="98"/>
      <c r="BF11" s="99"/>
    </row>
    <row r="12" spans="1:58" x14ac:dyDescent="0.25">
      <c r="A12" s="92" t="s">
        <v>249</v>
      </c>
      <c r="B12" s="225" t="s">
        <v>10</v>
      </c>
      <c r="C12" s="225" t="s">
        <v>41</v>
      </c>
      <c r="D12" s="7" t="s">
        <v>151</v>
      </c>
      <c r="E12" s="94"/>
      <c r="F12" s="100"/>
      <c r="G12" s="41"/>
      <c r="H12" s="41"/>
      <c r="I12" s="41"/>
      <c r="J12" s="95"/>
      <c r="K12" s="96"/>
      <c r="L12" s="41"/>
      <c r="M12" s="41"/>
      <c r="N12" s="41"/>
      <c r="O12" s="41"/>
      <c r="P12" s="95"/>
      <c r="Q12" s="96"/>
      <c r="R12" s="41"/>
      <c r="S12" s="41"/>
      <c r="T12" s="41"/>
      <c r="U12" s="41"/>
      <c r="V12" s="95"/>
      <c r="W12" s="96"/>
      <c r="X12" s="41"/>
      <c r="Y12" s="41"/>
      <c r="Z12" s="41"/>
      <c r="AA12" s="41"/>
      <c r="AB12" s="95"/>
      <c r="AC12" s="96"/>
      <c r="AD12" s="41"/>
      <c r="AE12" s="41"/>
      <c r="AF12" s="41"/>
      <c r="AG12" s="41"/>
      <c r="AH12" s="95"/>
      <c r="AI12" s="97"/>
      <c r="AJ12" s="98"/>
      <c r="AK12" s="98"/>
      <c r="AL12" s="98"/>
      <c r="AM12" s="98"/>
      <c r="AN12" s="98"/>
      <c r="AO12" s="290"/>
      <c r="AP12" s="98"/>
      <c r="AQ12" s="98"/>
      <c r="AR12" s="98"/>
      <c r="AS12" s="98"/>
      <c r="AT12" s="99"/>
      <c r="AU12" s="97"/>
      <c r="AV12" s="98"/>
      <c r="AW12" s="98"/>
      <c r="AX12" s="98"/>
      <c r="AY12" s="318"/>
      <c r="AZ12" s="98"/>
      <c r="BA12" s="98"/>
      <c r="BB12" s="290"/>
      <c r="BC12" s="98"/>
      <c r="BD12" s="98"/>
      <c r="BE12" s="98"/>
      <c r="BF12" s="99"/>
    </row>
    <row r="13" spans="1:58" x14ac:dyDescent="0.25">
      <c r="A13" s="92" t="s">
        <v>35</v>
      </c>
      <c r="B13" s="225" t="s">
        <v>10</v>
      </c>
      <c r="C13" s="225" t="s">
        <v>41</v>
      </c>
      <c r="D13" s="7" t="s">
        <v>113</v>
      </c>
      <c r="E13" s="94"/>
      <c r="F13" s="100"/>
      <c r="G13" s="41"/>
      <c r="H13" s="41"/>
      <c r="I13" s="41"/>
      <c r="J13" s="95"/>
      <c r="K13" s="96"/>
      <c r="L13" s="41"/>
      <c r="M13" s="41"/>
      <c r="N13" s="41"/>
      <c r="O13" s="41"/>
      <c r="P13" s="95"/>
      <c r="Q13" s="96"/>
      <c r="R13" s="41"/>
      <c r="S13" s="41"/>
      <c r="T13" s="41"/>
      <c r="U13" s="41"/>
      <c r="V13" s="95"/>
      <c r="W13" s="96"/>
      <c r="X13" s="41"/>
      <c r="Y13" s="41"/>
      <c r="Z13" s="41"/>
      <c r="AA13" s="41"/>
      <c r="AB13" s="95"/>
      <c r="AC13" s="96"/>
      <c r="AD13" s="41"/>
      <c r="AE13" s="41"/>
      <c r="AF13" s="41"/>
      <c r="AG13" s="41"/>
      <c r="AH13" s="95"/>
      <c r="AI13" s="97"/>
      <c r="AJ13" s="98"/>
      <c r="AK13" s="98"/>
      <c r="AL13" s="98"/>
      <c r="AM13" s="98"/>
      <c r="AN13" s="98"/>
      <c r="AO13" s="290"/>
      <c r="AP13" s="98"/>
      <c r="AQ13" s="98"/>
      <c r="AR13" s="98"/>
      <c r="AS13" s="98"/>
      <c r="AT13" s="99"/>
      <c r="AU13" s="97"/>
      <c r="AV13" s="98"/>
      <c r="AW13" s="98"/>
      <c r="AX13" s="98"/>
      <c r="AY13" s="318"/>
      <c r="AZ13" s="98"/>
      <c r="BA13" s="98"/>
      <c r="BB13" s="290"/>
      <c r="BC13" s="98"/>
      <c r="BD13" s="98"/>
      <c r="BE13" s="98"/>
      <c r="BF13" s="99"/>
    </row>
    <row r="14" spans="1:58" x14ac:dyDescent="0.25">
      <c r="A14" s="92" t="s">
        <v>12</v>
      </c>
      <c r="B14" s="225" t="s">
        <v>10</v>
      </c>
      <c r="C14" s="225" t="s">
        <v>41</v>
      </c>
      <c r="D14" s="7" t="s">
        <v>114</v>
      </c>
      <c r="E14" s="96"/>
      <c r="F14" s="101" t="s">
        <v>42</v>
      </c>
      <c r="G14" s="41"/>
      <c r="H14" s="41"/>
      <c r="I14" s="41"/>
      <c r="J14" s="95"/>
      <c r="K14" s="96"/>
      <c r="L14" s="41"/>
      <c r="M14" s="41"/>
      <c r="N14" s="41"/>
      <c r="O14" s="41"/>
      <c r="P14" s="95"/>
      <c r="Q14" s="96"/>
      <c r="R14" s="41"/>
      <c r="S14" s="41"/>
      <c r="T14" s="41"/>
      <c r="U14" s="41"/>
      <c r="V14" s="95"/>
      <c r="W14" s="96"/>
      <c r="X14" s="41"/>
      <c r="Y14" s="41"/>
      <c r="Z14" s="41"/>
      <c r="AA14" s="41"/>
      <c r="AB14" s="95"/>
      <c r="AC14" s="96"/>
      <c r="AD14" s="41"/>
      <c r="AE14" s="41"/>
      <c r="AF14" s="41"/>
      <c r="AG14" s="41"/>
      <c r="AH14" s="95"/>
      <c r="AI14" s="97"/>
      <c r="AJ14" s="98"/>
      <c r="AK14" s="98"/>
      <c r="AL14" s="98"/>
      <c r="AM14" s="98"/>
      <c r="AN14" s="98"/>
      <c r="AO14" s="290"/>
      <c r="AP14" s="98"/>
      <c r="AQ14" s="98"/>
      <c r="AR14" s="98"/>
      <c r="AS14" s="98"/>
      <c r="AT14" s="99"/>
      <c r="AU14" s="97"/>
      <c r="AV14" s="98"/>
      <c r="AW14" s="98"/>
      <c r="AX14" s="98"/>
      <c r="AY14" s="318"/>
      <c r="AZ14" s="98"/>
      <c r="BA14" s="98"/>
      <c r="BB14" s="290"/>
      <c r="BC14" s="98"/>
      <c r="BD14" s="98"/>
      <c r="BE14" s="98"/>
      <c r="BF14" s="99"/>
    </row>
    <row r="15" spans="1:58" x14ac:dyDescent="0.25">
      <c r="A15" s="92"/>
      <c r="B15" s="225"/>
      <c r="C15" s="225"/>
      <c r="D15" s="7"/>
      <c r="E15" s="96"/>
      <c r="F15" s="41"/>
      <c r="G15" s="41"/>
      <c r="H15" s="41"/>
      <c r="I15" s="41"/>
      <c r="J15" s="95"/>
      <c r="K15" s="96"/>
      <c r="L15" s="41"/>
      <c r="M15" s="41"/>
      <c r="N15" s="41"/>
      <c r="O15" s="41"/>
      <c r="P15" s="95"/>
      <c r="Q15" s="96"/>
      <c r="R15" s="41"/>
      <c r="S15" s="41"/>
      <c r="T15" s="41"/>
      <c r="U15" s="41"/>
      <c r="V15" s="95"/>
      <c r="W15" s="96"/>
      <c r="X15" s="41"/>
      <c r="Y15" s="41"/>
      <c r="Z15" s="41"/>
      <c r="AA15" s="41"/>
      <c r="AB15" s="95"/>
      <c r="AC15" s="96"/>
      <c r="AD15" s="41"/>
      <c r="AE15" s="41"/>
      <c r="AF15" s="41"/>
      <c r="AG15" s="41"/>
      <c r="AH15" s="95"/>
      <c r="AI15" s="97"/>
      <c r="AJ15" s="98"/>
      <c r="AK15" s="98"/>
      <c r="AL15" s="98"/>
      <c r="AM15" s="98"/>
      <c r="AN15" s="98"/>
      <c r="AO15" s="290"/>
      <c r="AP15" s="98"/>
      <c r="AQ15" s="98"/>
      <c r="AR15" s="98"/>
      <c r="AS15" s="98"/>
      <c r="AT15" s="99"/>
      <c r="AU15" s="97"/>
      <c r="AV15" s="98"/>
      <c r="AW15" s="98"/>
      <c r="AX15" s="98"/>
      <c r="AY15" s="318"/>
      <c r="AZ15" s="98"/>
      <c r="BA15" s="98"/>
      <c r="BB15" s="290"/>
      <c r="BC15" s="98"/>
      <c r="BD15" s="98"/>
      <c r="BE15" s="98"/>
      <c r="BF15" s="99"/>
    </row>
    <row r="16" spans="1:58" x14ac:dyDescent="0.25">
      <c r="A16" s="48" t="s">
        <v>36</v>
      </c>
      <c r="B16" s="85"/>
      <c r="C16" s="85"/>
      <c r="D16" s="16"/>
      <c r="E16" s="86"/>
      <c r="F16" s="87"/>
      <c r="G16" s="87"/>
      <c r="H16" s="87"/>
      <c r="I16" s="87"/>
      <c r="J16" s="88"/>
      <c r="K16" s="86"/>
      <c r="L16" s="87"/>
      <c r="M16" s="87"/>
      <c r="N16" s="87"/>
      <c r="O16" s="87"/>
      <c r="P16" s="88"/>
      <c r="Q16" s="86"/>
      <c r="R16" s="87"/>
      <c r="S16" s="87"/>
      <c r="T16" s="87"/>
      <c r="U16" s="87"/>
      <c r="V16" s="88"/>
      <c r="W16" s="86"/>
      <c r="X16" s="87"/>
      <c r="Y16" s="87"/>
      <c r="Z16" s="87"/>
      <c r="AA16" s="87"/>
      <c r="AB16" s="88"/>
      <c r="AC16" s="86"/>
      <c r="AD16" s="87"/>
      <c r="AE16" s="87"/>
      <c r="AF16" s="87"/>
      <c r="AG16" s="87"/>
      <c r="AH16" s="88"/>
      <c r="AI16" s="89"/>
      <c r="AJ16" s="90"/>
      <c r="AK16" s="90"/>
      <c r="AL16" s="90"/>
      <c r="AM16" s="90"/>
      <c r="AN16" s="90"/>
      <c r="AO16" s="291"/>
      <c r="AP16" s="90"/>
      <c r="AQ16" s="90"/>
      <c r="AR16" s="90"/>
      <c r="AS16" s="90"/>
      <c r="AT16" s="91"/>
      <c r="AU16" s="89"/>
      <c r="AV16" s="90"/>
      <c r="AW16" s="90"/>
      <c r="AX16" s="90"/>
      <c r="AY16" s="317"/>
      <c r="AZ16" s="90"/>
      <c r="BA16" s="90"/>
      <c r="BB16" s="291"/>
      <c r="BC16" s="90"/>
      <c r="BD16" s="90"/>
      <c r="BE16" s="90"/>
      <c r="BF16" s="91"/>
    </row>
    <row r="17" spans="1:58" x14ac:dyDescent="0.25">
      <c r="A17" s="92" t="s">
        <v>37</v>
      </c>
      <c r="B17" s="225" t="s">
        <v>10</v>
      </c>
      <c r="C17" s="225" t="s">
        <v>41</v>
      </c>
      <c r="D17" s="7" t="s">
        <v>271</v>
      </c>
      <c r="E17" s="94"/>
      <c r="F17" s="100"/>
      <c r="G17" s="100"/>
      <c r="H17" s="100"/>
      <c r="I17" s="100"/>
      <c r="J17" s="102"/>
      <c r="K17" s="94"/>
      <c r="L17" s="100"/>
      <c r="M17" s="100"/>
      <c r="N17" s="100"/>
      <c r="O17" s="100"/>
      <c r="P17" s="102"/>
      <c r="Q17" s="94"/>
      <c r="R17" s="100"/>
      <c r="S17" s="100"/>
      <c r="T17" s="100"/>
      <c r="U17" s="100"/>
      <c r="V17" s="102"/>
      <c r="W17" s="94"/>
      <c r="X17" s="100"/>
      <c r="Y17" s="100"/>
      <c r="Z17" s="100"/>
      <c r="AA17" s="100"/>
      <c r="AB17" s="102"/>
      <c r="AC17" s="94"/>
      <c r="AD17" s="100"/>
      <c r="AE17" s="100"/>
      <c r="AF17" s="100"/>
      <c r="AG17" s="100"/>
      <c r="AH17" s="102"/>
      <c r="AI17" s="103"/>
      <c r="AJ17" s="104"/>
      <c r="AK17" s="104"/>
      <c r="AL17" s="104"/>
      <c r="AM17" s="104"/>
      <c r="AN17" s="104"/>
      <c r="AO17" s="292"/>
      <c r="AP17" s="104"/>
      <c r="AQ17" s="104"/>
      <c r="AR17" s="104"/>
      <c r="AS17" s="104"/>
      <c r="AT17" s="105"/>
      <c r="AU17" s="103"/>
      <c r="AV17" s="104"/>
      <c r="AW17" s="104"/>
      <c r="AX17" s="104"/>
      <c r="AY17" s="319"/>
      <c r="AZ17" s="104"/>
      <c r="BA17" s="104"/>
      <c r="BB17" s="292"/>
      <c r="BC17" s="104"/>
      <c r="BD17" s="104"/>
      <c r="BE17" s="104"/>
      <c r="BF17" s="105"/>
    </row>
    <row r="18" spans="1:58" x14ac:dyDescent="0.25">
      <c r="A18" s="92" t="s">
        <v>248</v>
      </c>
      <c r="B18" s="225" t="s">
        <v>10</v>
      </c>
      <c r="C18" s="225" t="s">
        <v>41</v>
      </c>
      <c r="D18" s="7" t="s">
        <v>420</v>
      </c>
      <c r="E18" s="96"/>
      <c r="F18" s="41"/>
      <c r="G18" s="41"/>
      <c r="H18" s="41"/>
      <c r="I18" s="41"/>
      <c r="J18" s="106" t="s">
        <v>42</v>
      </c>
      <c r="K18" s="96"/>
      <c r="L18" s="41"/>
      <c r="M18" s="41"/>
      <c r="N18" s="41"/>
      <c r="O18" s="101" t="s">
        <v>42</v>
      </c>
      <c r="P18" s="95"/>
      <c r="Q18" s="96"/>
      <c r="R18" s="41"/>
      <c r="S18" s="41"/>
      <c r="T18" s="41"/>
      <c r="U18" s="41"/>
      <c r="V18" s="95"/>
      <c r="X18" s="101" t="s">
        <v>42</v>
      </c>
      <c r="Y18" s="41"/>
      <c r="Z18" s="41"/>
      <c r="AA18" s="41"/>
      <c r="AC18" s="96"/>
      <c r="AD18" s="101" t="s">
        <v>42</v>
      </c>
      <c r="AE18" s="41"/>
      <c r="AF18" s="41"/>
      <c r="AG18" s="41"/>
      <c r="AH18" s="106" t="s">
        <v>42</v>
      </c>
      <c r="AI18" s="97"/>
      <c r="AJ18" s="98"/>
      <c r="AK18" s="98"/>
      <c r="AL18" s="98"/>
      <c r="AM18" s="299"/>
      <c r="AN18" s="98"/>
      <c r="AO18" s="290"/>
      <c r="AP18" s="101" t="s">
        <v>42</v>
      </c>
      <c r="AQ18" s="98"/>
      <c r="AR18" s="98"/>
      <c r="AS18" s="98"/>
      <c r="AT18" s="99"/>
      <c r="AU18" s="97"/>
      <c r="AV18" s="101" t="s">
        <v>42</v>
      </c>
      <c r="AW18" s="98"/>
      <c r="AX18" s="98"/>
      <c r="AY18" s="318"/>
      <c r="AZ18" s="98"/>
      <c r="BA18" s="98"/>
      <c r="BB18" s="290"/>
      <c r="BC18" s="290"/>
      <c r="BD18" s="98"/>
      <c r="BE18" s="98"/>
      <c r="BF18" s="99"/>
    </row>
    <row r="19" spans="1:58" x14ac:dyDescent="0.25">
      <c r="A19" s="92"/>
      <c r="B19" s="225"/>
      <c r="C19" s="225"/>
      <c r="D19" s="7"/>
      <c r="E19" s="96"/>
      <c r="F19" s="41"/>
      <c r="G19" s="41"/>
      <c r="H19" s="41"/>
      <c r="I19" s="41"/>
      <c r="J19" s="95"/>
      <c r="K19" s="96"/>
      <c r="L19" s="41"/>
      <c r="M19" s="41"/>
      <c r="N19" s="41"/>
      <c r="O19" s="41"/>
      <c r="P19" s="95"/>
      <c r="Q19" s="96"/>
      <c r="R19" s="41"/>
      <c r="S19" s="41"/>
      <c r="T19" s="41"/>
      <c r="U19" s="41"/>
      <c r="V19" s="95"/>
      <c r="W19" s="96"/>
      <c r="X19" s="41"/>
      <c r="Y19" s="41"/>
      <c r="Z19" s="41"/>
      <c r="AA19" s="41"/>
      <c r="AB19" s="95"/>
      <c r="AC19" s="96"/>
      <c r="AD19" s="41"/>
      <c r="AE19" s="41"/>
      <c r="AF19" s="41"/>
      <c r="AG19" s="41"/>
      <c r="AH19" s="95"/>
      <c r="AI19" s="97"/>
      <c r="AJ19" s="98"/>
      <c r="AK19" s="98"/>
      <c r="AL19" s="98"/>
      <c r="AM19" s="98"/>
      <c r="AN19" s="98"/>
      <c r="AO19" s="290"/>
      <c r="AP19" s="98"/>
      <c r="AQ19" s="98"/>
      <c r="AR19" s="98"/>
      <c r="AS19" s="98"/>
      <c r="AT19" s="99"/>
      <c r="AU19" s="97"/>
      <c r="AV19" s="98"/>
      <c r="AW19" s="98"/>
      <c r="AX19" s="98"/>
      <c r="AY19" s="318"/>
      <c r="AZ19" s="98"/>
      <c r="BA19" s="98"/>
      <c r="BB19" s="290"/>
      <c r="BC19" s="98"/>
      <c r="BD19" s="98"/>
      <c r="BE19" s="98"/>
      <c r="BF19" s="99"/>
    </row>
    <row r="20" spans="1:58" x14ac:dyDescent="0.25">
      <c r="A20" s="48" t="s">
        <v>38</v>
      </c>
      <c r="B20" s="85"/>
      <c r="C20" s="85"/>
      <c r="D20" s="16"/>
      <c r="E20" s="86"/>
      <c r="F20" s="87"/>
      <c r="G20" s="87"/>
      <c r="H20" s="87"/>
      <c r="I20" s="87"/>
      <c r="J20" s="88"/>
      <c r="K20" s="86"/>
      <c r="L20" s="87"/>
      <c r="M20" s="87"/>
      <c r="N20" s="87"/>
      <c r="O20" s="87"/>
      <c r="P20" s="88"/>
      <c r="Q20" s="86"/>
      <c r="R20" s="87"/>
      <c r="S20" s="87"/>
      <c r="T20" s="87"/>
      <c r="U20" s="87"/>
      <c r="V20" s="88"/>
      <c r="W20" s="86"/>
      <c r="X20" s="87"/>
      <c r="Y20" s="87"/>
      <c r="Z20" s="87"/>
      <c r="AA20" s="87"/>
      <c r="AB20" s="88"/>
      <c r="AC20" s="86"/>
      <c r="AD20" s="87"/>
      <c r="AE20" s="87"/>
      <c r="AF20" s="87"/>
      <c r="AG20" s="87"/>
      <c r="AH20" s="88"/>
      <c r="AI20" s="89"/>
      <c r="AJ20" s="90"/>
      <c r="AK20" s="90"/>
      <c r="AL20" s="90"/>
      <c r="AM20" s="90"/>
      <c r="AN20" s="90"/>
      <c r="AO20" s="291"/>
      <c r="AP20" s="90"/>
      <c r="AQ20" s="90"/>
      <c r="AR20" s="90"/>
      <c r="AS20" s="90"/>
      <c r="AT20" s="91"/>
      <c r="AU20" s="89"/>
      <c r="AV20" s="90"/>
      <c r="AW20" s="90"/>
      <c r="AX20" s="90"/>
      <c r="AY20" s="317"/>
      <c r="AZ20" s="90"/>
      <c r="BA20" s="90"/>
      <c r="BB20" s="291"/>
      <c r="BC20" s="90"/>
      <c r="BD20" s="90"/>
      <c r="BE20" s="90"/>
      <c r="BF20" s="91"/>
    </row>
    <row r="21" spans="1:58" x14ac:dyDescent="0.25">
      <c r="A21" s="41" t="s">
        <v>259</v>
      </c>
      <c r="B21" s="226" t="s">
        <v>10</v>
      </c>
      <c r="C21" s="226" t="s">
        <v>41</v>
      </c>
      <c r="D21" s="223" t="s">
        <v>260</v>
      </c>
      <c r="E21" s="96"/>
      <c r="F21" s="41"/>
      <c r="G21" s="41"/>
      <c r="H21" s="41"/>
      <c r="I21" s="41"/>
      <c r="J21" s="95"/>
      <c r="K21" s="96"/>
      <c r="L21" s="41"/>
      <c r="M21" s="100"/>
      <c r="N21" s="100"/>
      <c r="O21" s="41"/>
      <c r="P21" s="95"/>
      <c r="Q21" s="96"/>
      <c r="R21" s="41"/>
      <c r="S21" s="41"/>
      <c r="T21" s="41"/>
      <c r="U21" s="41"/>
      <c r="V21" s="95"/>
      <c r="W21" s="96"/>
      <c r="X21" s="41"/>
      <c r="Y21" s="100"/>
      <c r="Z21" s="100"/>
      <c r="AA21" s="41"/>
      <c r="AB21" s="95"/>
      <c r="AC21" s="96"/>
      <c r="AD21" s="41"/>
      <c r="AE21" s="41"/>
      <c r="AF21" s="41"/>
      <c r="AG21" s="41"/>
      <c r="AH21" s="95"/>
      <c r="AI21" s="97"/>
      <c r="AJ21" s="98"/>
      <c r="AK21" s="98"/>
      <c r="AL21" s="98"/>
      <c r="AM21" s="98"/>
      <c r="AN21" s="98"/>
      <c r="AO21" s="290"/>
      <c r="AP21" s="98"/>
      <c r="AQ21" s="98"/>
      <c r="AR21" s="98"/>
      <c r="AS21" s="98"/>
      <c r="AT21" s="99"/>
      <c r="AU21" s="97"/>
      <c r="AV21" s="98"/>
      <c r="AW21" s="98"/>
      <c r="AX21" s="98"/>
      <c r="AY21" s="318"/>
      <c r="AZ21" s="98"/>
      <c r="BA21" s="98"/>
      <c r="BB21" s="290"/>
      <c r="BC21" s="98"/>
      <c r="BD21" s="98"/>
      <c r="BE21" s="98"/>
      <c r="BF21" s="99"/>
    </row>
    <row r="22" spans="1:58" x14ac:dyDescent="0.25">
      <c r="A22" s="92" t="s">
        <v>156</v>
      </c>
      <c r="B22" s="225" t="s">
        <v>10</v>
      </c>
      <c r="C22" s="225" t="s">
        <v>41</v>
      </c>
      <c r="D22" s="7" t="s">
        <v>158</v>
      </c>
      <c r="E22" s="96"/>
      <c r="F22" s="41"/>
      <c r="G22" s="41"/>
      <c r="H22" s="41"/>
      <c r="I22" s="41"/>
      <c r="J22" s="102"/>
      <c r="K22" s="94"/>
      <c r="L22" s="100"/>
      <c r="M22" s="100"/>
      <c r="N22" s="41"/>
      <c r="O22" s="41"/>
      <c r="P22" s="102"/>
      <c r="Q22" s="94"/>
      <c r="R22" s="100"/>
      <c r="S22" s="100"/>
      <c r="T22" s="41"/>
      <c r="U22" s="41"/>
      <c r="V22" s="102"/>
      <c r="W22" s="94"/>
      <c r="X22" s="100"/>
      <c r="Y22" s="100"/>
      <c r="Z22" s="41"/>
      <c r="AA22" s="41"/>
      <c r="AB22" s="102"/>
      <c r="AC22" s="94"/>
      <c r="AD22" s="100"/>
      <c r="AE22" s="100"/>
      <c r="AF22" s="41"/>
      <c r="AG22" s="41"/>
      <c r="AH22" s="102"/>
      <c r="AI22" s="103"/>
      <c r="AJ22" s="104"/>
      <c r="AK22" s="104"/>
      <c r="AL22" s="98"/>
      <c r="AM22" s="98"/>
      <c r="AN22" s="98"/>
      <c r="AO22" s="290"/>
      <c r="AP22" s="98"/>
      <c r="AQ22" s="98"/>
      <c r="AR22" s="98"/>
      <c r="AS22" s="98"/>
      <c r="AT22" s="105"/>
      <c r="AU22" s="103"/>
      <c r="AV22" s="104"/>
      <c r="AW22" s="104"/>
      <c r="AX22" s="98"/>
      <c r="AY22" s="318"/>
      <c r="AZ22" s="98"/>
      <c r="BA22" s="98"/>
      <c r="BB22" s="290"/>
      <c r="BC22" s="98"/>
      <c r="BD22" s="104"/>
      <c r="BE22" s="104"/>
      <c r="BF22" s="105"/>
    </row>
    <row r="23" spans="1:58" x14ac:dyDescent="0.25">
      <c r="A23" s="92" t="s">
        <v>126</v>
      </c>
      <c r="B23" s="225" t="s">
        <v>10</v>
      </c>
      <c r="C23" s="225" t="s">
        <v>41</v>
      </c>
      <c r="D23" s="7" t="s">
        <v>157</v>
      </c>
      <c r="E23" s="96"/>
      <c r="F23" s="41"/>
      <c r="G23" s="41"/>
      <c r="H23" s="41"/>
      <c r="I23" s="41"/>
      <c r="J23" s="95"/>
      <c r="K23" s="96"/>
      <c r="L23" s="41"/>
      <c r="M23" s="41"/>
      <c r="N23" s="101"/>
      <c r="O23" s="41"/>
      <c r="P23" s="95"/>
      <c r="Q23" s="96"/>
      <c r="R23" s="41"/>
      <c r="S23" s="41"/>
      <c r="T23" s="101"/>
      <c r="U23" s="41"/>
      <c r="V23" s="95"/>
      <c r="W23" s="96"/>
      <c r="X23" s="41"/>
      <c r="Y23" s="41"/>
      <c r="Z23" s="101"/>
      <c r="AA23" s="41"/>
      <c r="AB23" s="95"/>
      <c r="AC23" s="96"/>
      <c r="AD23" s="41"/>
      <c r="AE23" s="41"/>
      <c r="AF23" s="101"/>
      <c r="AG23" s="41"/>
      <c r="AH23" s="95"/>
      <c r="AI23" s="97"/>
      <c r="AJ23" s="98"/>
      <c r="AK23" s="98"/>
      <c r="AL23" s="107"/>
      <c r="AM23" s="98"/>
      <c r="AN23" s="98"/>
      <c r="AO23" s="290"/>
      <c r="AP23" s="98"/>
      <c r="AQ23" s="98"/>
      <c r="AR23" s="98"/>
      <c r="AS23" s="98"/>
      <c r="AT23" s="99"/>
      <c r="AU23" s="97"/>
      <c r="AV23" s="98"/>
      <c r="AW23" s="98"/>
      <c r="AX23" s="107"/>
      <c r="AY23" s="318"/>
      <c r="AZ23" s="98"/>
      <c r="BA23" s="98"/>
      <c r="BB23" s="290"/>
      <c r="BC23" s="98"/>
      <c r="BD23" s="98"/>
      <c r="BE23" s="98"/>
      <c r="BF23" s="105"/>
    </row>
    <row r="24" spans="1:58" x14ac:dyDescent="0.25">
      <c r="A24" s="92" t="s">
        <v>40</v>
      </c>
      <c r="B24" s="225" t="s">
        <v>10</v>
      </c>
      <c r="C24" s="225" t="s">
        <v>41</v>
      </c>
      <c r="D24" s="7" t="s">
        <v>159</v>
      </c>
      <c r="E24" s="96"/>
      <c r="F24" s="41"/>
      <c r="G24" s="41"/>
      <c r="H24" s="41"/>
      <c r="I24" s="41"/>
      <c r="J24" s="95"/>
      <c r="K24" s="96"/>
      <c r="L24" s="41"/>
      <c r="M24" s="41"/>
      <c r="N24" s="41"/>
      <c r="O24" s="41"/>
      <c r="P24" s="95"/>
      <c r="Q24" s="96"/>
      <c r="R24" s="41"/>
      <c r="S24" s="41"/>
      <c r="T24" s="41"/>
      <c r="U24" s="41"/>
      <c r="V24" s="95"/>
      <c r="W24" s="96"/>
      <c r="X24" s="41"/>
      <c r="Y24" s="41"/>
      <c r="Z24" s="41"/>
      <c r="AA24" s="41"/>
      <c r="AB24" s="95"/>
      <c r="AC24" s="96"/>
      <c r="AD24" s="41"/>
      <c r="AE24" s="41"/>
      <c r="AF24" s="41"/>
      <c r="AG24" s="41"/>
      <c r="AH24" s="95"/>
      <c r="AI24" s="97"/>
      <c r="AJ24" s="98"/>
      <c r="AK24" s="98"/>
      <c r="AL24" s="98"/>
      <c r="AM24" s="98"/>
      <c r="AN24" s="98"/>
      <c r="AO24" s="290"/>
      <c r="AP24" s="98"/>
      <c r="AQ24" s="98"/>
      <c r="AR24" s="98"/>
      <c r="AS24" s="98"/>
      <c r="AT24" s="99"/>
      <c r="AU24" s="97"/>
      <c r="AV24" s="98"/>
      <c r="AW24" s="98"/>
      <c r="AX24" s="98"/>
      <c r="AY24" s="318"/>
      <c r="AZ24" s="98"/>
      <c r="BA24" s="98"/>
      <c r="BB24" s="290"/>
      <c r="BC24" s="98"/>
      <c r="BD24" s="98"/>
      <c r="BE24" s="98"/>
      <c r="BF24" s="105"/>
    </row>
    <row r="25" spans="1:58" x14ac:dyDescent="0.25">
      <c r="A25" s="92"/>
      <c r="B25" s="225"/>
      <c r="C25" s="225"/>
      <c r="D25" s="7"/>
      <c r="E25" s="96"/>
      <c r="F25" s="41"/>
      <c r="G25" s="41"/>
      <c r="H25" s="41"/>
      <c r="I25" s="41"/>
      <c r="J25" s="95"/>
      <c r="K25" s="96"/>
      <c r="L25" s="41"/>
      <c r="M25" s="41"/>
      <c r="N25" s="41"/>
      <c r="O25" s="41"/>
      <c r="P25" s="95"/>
      <c r="Q25" s="96"/>
      <c r="R25" s="41"/>
      <c r="S25" s="41"/>
      <c r="T25" s="41"/>
      <c r="U25" s="41"/>
      <c r="V25" s="95"/>
      <c r="W25" s="96"/>
      <c r="X25" s="41"/>
      <c r="Y25" s="41"/>
      <c r="Z25" s="41"/>
      <c r="AA25" s="41"/>
      <c r="AB25" s="95"/>
      <c r="AC25" s="96"/>
      <c r="AD25" s="41"/>
      <c r="AE25" s="41"/>
      <c r="AF25" s="41"/>
      <c r="AG25" s="41"/>
      <c r="AH25" s="95"/>
      <c r="AI25" s="97"/>
      <c r="AJ25" s="98"/>
      <c r="AK25" s="98"/>
      <c r="AL25" s="98"/>
      <c r="AM25" s="98"/>
      <c r="AN25" s="98"/>
      <c r="AO25" s="290"/>
      <c r="AP25" s="98"/>
      <c r="AQ25" s="98"/>
      <c r="AR25" s="98"/>
      <c r="AS25" s="98"/>
      <c r="AT25" s="99"/>
      <c r="AU25" s="97"/>
      <c r="AV25" s="98"/>
      <c r="AW25" s="98"/>
      <c r="AX25" s="98"/>
      <c r="AY25" s="318"/>
      <c r="AZ25" s="98"/>
      <c r="BA25" s="98"/>
      <c r="BB25" s="290"/>
      <c r="BC25" s="98"/>
      <c r="BD25" s="98"/>
      <c r="BE25" s="98"/>
      <c r="BF25" s="99"/>
    </row>
    <row r="26" spans="1:58" ht="15.75" x14ac:dyDescent="0.25">
      <c r="A26" s="25" t="s">
        <v>276</v>
      </c>
      <c r="B26" s="108" t="s">
        <v>251</v>
      </c>
      <c r="C26" s="109"/>
      <c r="D26" s="19"/>
      <c r="E26" s="110"/>
      <c r="F26" s="19"/>
      <c r="G26" s="19"/>
      <c r="H26" s="19"/>
      <c r="I26" s="19"/>
      <c r="J26" s="111"/>
      <c r="K26" s="110"/>
      <c r="L26" s="19"/>
      <c r="M26" s="19"/>
      <c r="N26" s="19"/>
      <c r="O26" s="19"/>
      <c r="P26" s="111"/>
      <c r="Q26" s="110"/>
      <c r="R26" s="19"/>
      <c r="S26" s="19"/>
      <c r="T26" s="19"/>
      <c r="U26" s="19"/>
      <c r="V26" s="111"/>
      <c r="W26" s="110"/>
      <c r="X26" s="19"/>
      <c r="Y26" s="19"/>
      <c r="Z26" s="19"/>
      <c r="AA26" s="19"/>
      <c r="AB26" s="111"/>
      <c r="AC26" s="110"/>
      <c r="AD26" s="19"/>
      <c r="AE26" s="19"/>
      <c r="AF26" s="19"/>
      <c r="AG26" s="19"/>
      <c r="AH26" s="111"/>
      <c r="AI26" s="112"/>
      <c r="AJ26" s="113"/>
      <c r="AK26" s="113"/>
      <c r="AL26" s="113"/>
      <c r="AM26" s="113"/>
      <c r="AN26" s="113"/>
      <c r="AO26" s="293"/>
      <c r="AP26" s="113"/>
      <c r="AQ26" s="113"/>
      <c r="AR26" s="113"/>
      <c r="AS26" s="113"/>
      <c r="AT26" s="114"/>
      <c r="AU26" s="112"/>
      <c r="AV26" s="113"/>
      <c r="AW26" s="113"/>
      <c r="AX26" s="113"/>
      <c r="AY26" s="320"/>
      <c r="AZ26" s="113"/>
      <c r="BA26" s="113"/>
      <c r="BB26" s="293"/>
      <c r="BC26" s="113"/>
      <c r="BD26" s="113"/>
      <c r="BE26" s="113"/>
      <c r="BF26" s="114"/>
    </row>
    <row r="27" spans="1:58" x14ac:dyDescent="0.25">
      <c r="A27" s="28" t="s">
        <v>44</v>
      </c>
      <c r="B27" s="115"/>
      <c r="C27" s="115"/>
      <c r="D27" s="20"/>
      <c r="E27" s="116"/>
      <c r="F27" s="117"/>
      <c r="G27" s="117"/>
      <c r="H27" s="117"/>
      <c r="I27" s="117"/>
      <c r="J27" s="118"/>
      <c r="K27" s="116"/>
      <c r="L27" s="117"/>
      <c r="M27" s="117"/>
      <c r="N27" s="117"/>
      <c r="O27" s="117"/>
      <c r="P27" s="118"/>
      <c r="Q27" s="116"/>
      <c r="R27" s="117"/>
      <c r="S27" s="117"/>
      <c r="T27" s="117"/>
      <c r="U27" s="117"/>
      <c r="V27" s="118"/>
      <c r="W27" s="116"/>
      <c r="X27" s="117"/>
      <c r="Y27" s="117"/>
      <c r="Z27" s="117"/>
      <c r="AA27" s="117"/>
      <c r="AB27" s="118"/>
      <c r="AC27" s="116"/>
      <c r="AD27" s="117"/>
      <c r="AE27" s="117"/>
      <c r="AF27" s="117"/>
      <c r="AG27" s="117"/>
      <c r="AH27" s="118"/>
      <c r="AI27" s="119"/>
      <c r="AJ27" s="120"/>
      <c r="AK27" s="120"/>
      <c r="AL27" s="120"/>
      <c r="AM27" s="120"/>
      <c r="AN27" s="120"/>
      <c r="AO27" s="294"/>
      <c r="AP27" s="120"/>
      <c r="AQ27" s="120"/>
      <c r="AR27" s="120"/>
      <c r="AS27" s="120"/>
      <c r="AT27" s="121"/>
      <c r="AU27" s="119"/>
      <c r="AV27" s="120"/>
      <c r="AW27" s="120"/>
      <c r="AX27" s="120"/>
      <c r="AY27" s="321"/>
      <c r="AZ27" s="120"/>
      <c r="BA27" s="120"/>
      <c r="BB27" s="294"/>
      <c r="BC27" s="120"/>
      <c r="BD27" s="120"/>
      <c r="BE27" s="120"/>
      <c r="BF27" s="121"/>
    </row>
    <row r="28" spans="1:58" x14ac:dyDescent="0.25">
      <c r="A28" s="41" t="s">
        <v>250</v>
      </c>
      <c r="B28" s="226" t="s">
        <v>424</v>
      </c>
      <c r="C28" s="225" t="s">
        <v>41</v>
      </c>
      <c r="D28" s="7" t="s">
        <v>45</v>
      </c>
      <c r="E28" s="96"/>
      <c r="F28" s="123"/>
      <c r="G28" s="123"/>
      <c r="H28" s="123"/>
      <c r="I28" s="41"/>
      <c r="J28" s="95"/>
      <c r="K28" s="96"/>
      <c r="L28" s="41"/>
      <c r="M28" s="41"/>
      <c r="N28" s="41"/>
      <c r="O28" s="41"/>
      <c r="P28" s="95"/>
      <c r="Q28" s="96"/>
      <c r="R28" s="41"/>
      <c r="S28" s="41"/>
      <c r="T28" s="41"/>
      <c r="U28" s="41"/>
      <c r="V28" s="95"/>
      <c r="W28" s="96"/>
      <c r="X28" s="41"/>
      <c r="Y28" s="41"/>
      <c r="Z28" s="41"/>
      <c r="AA28" s="41"/>
      <c r="AB28" s="95"/>
      <c r="AC28" s="96"/>
      <c r="AD28" s="41"/>
      <c r="AE28" s="41"/>
      <c r="AF28" s="41"/>
      <c r="AG28" s="41"/>
      <c r="AH28" s="95"/>
      <c r="AI28" s="97"/>
      <c r="AJ28" s="98"/>
      <c r="AK28" s="98"/>
      <c r="AL28" s="98"/>
      <c r="AM28" s="98"/>
      <c r="AN28" s="98"/>
      <c r="AO28" s="290"/>
      <c r="AP28" s="98"/>
      <c r="AQ28" s="98"/>
      <c r="AR28" s="98"/>
      <c r="AS28" s="98"/>
      <c r="AT28" s="99"/>
      <c r="AU28" s="97"/>
      <c r="AV28" s="98"/>
      <c r="AW28" s="98"/>
      <c r="AX28" s="98"/>
      <c r="AY28" s="318"/>
      <c r="AZ28" s="98"/>
      <c r="BA28" s="98"/>
      <c r="BB28" s="290"/>
      <c r="BC28" s="98"/>
      <c r="BD28" s="98"/>
      <c r="BE28" s="98"/>
      <c r="BF28" s="99"/>
    </row>
    <row r="29" spans="1:58" x14ac:dyDescent="0.25">
      <c r="A29" s="41" t="s">
        <v>47</v>
      </c>
      <c r="B29" s="226" t="s">
        <v>10</v>
      </c>
      <c r="C29" s="225" t="s">
        <v>41</v>
      </c>
      <c r="D29" s="7" t="s">
        <v>48</v>
      </c>
      <c r="E29" s="96"/>
      <c r="F29" s="41"/>
      <c r="G29" s="41"/>
      <c r="H29" s="41"/>
      <c r="I29" s="41"/>
      <c r="J29" s="106" t="s">
        <v>42</v>
      </c>
      <c r="K29" s="96"/>
      <c r="L29" s="41"/>
      <c r="M29" s="41"/>
      <c r="N29" s="41"/>
      <c r="O29" s="41"/>
      <c r="P29" s="95"/>
      <c r="Q29" s="96"/>
      <c r="R29" s="41"/>
      <c r="S29" s="41"/>
      <c r="T29" s="41"/>
      <c r="U29" s="41"/>
      <c r="V29" s="95"/>
      <c r="W29" s="96"/>
      <c r="X29" s="41"/>
      <c r="Y29" s="41"/>
      <c r="Z29" s="41"/>
      <c r="AA29" s="41"/>
      <c r="AB29" s="95"/>
      <c r="AC29" s="96"/>
      <c r="AD29" s="41"/>
      <c r="AE29" s="41"/>
      <c r="AF29" s="41"/>
      <c r="AG29" s="41"/>
      <c r="AH29" s="95"/>
      <c r="AI29" s="97"/>
      <c r="AJ29" s="98"/>
      <c r="AK29" s="98"/>
      <c r="AL29" s="98"/>
      <c r="AM29" s="98"/>
      <c r="AN29" s="98"/>
      <c r="AO29" s="290"/>
      <c r="AP29" s="98"/>
      <c r="AQ29" s="98"/>
      <c r="AR29" s="98"/>
      <c r="AS29" s="98"/>
      <c r="AT29" s="99"/>
      <c r="AU29" s="97"/>
      <c r="AV29" s="98"/>
      <c r="AW29" s="98"/>
      <c r="AX29" s="98"/>
      <c r="AY29" s="318"/>
      <c r="AZ29" s="98"/>
      <c r="BA29" s="98"/>
      <c r="BB29" s="290"/>
      <c r="BC29" s="98"/>
      <c r="BD29" s="98"/>
      <c r="BE29" s="98"/>
      <c r="BF29" s="99"/>
    </row>
    <row r="30" spans="1:58" ht="30" x14ac:dyDescent="0.25">
      <c r="A30" s="41" t="s">
        <v>50</v>
      </c>
      <c r="B30" s="226" t="s">
        <v>424</v>
      </c>
      <c r="C30" s="225" t="s">
        <v>41</v>
      </c>
      <c r="D30" s="7" t="s">
        <v>160</v>
      </c>
      <c r="E30" s="96"/>
      <c r="F30" s="41"/>
      <c r="G30" s="41"/>
      <c r="H30" s="41"/>
      <c r="I30" s="123"/>
      <c r="J30" s="124"/>
      <c r="K30" s="96"/>
      <c r="L30" s="41"/>
      <c r="M30" s="41"/>
      <c r="N30" s="41"/>
      <c r="O30" s="41"/>
      <c r="P30" s="95"/>
      <c r="Q30" s="96"/>
      <c r="R30" s="41"/>
      <c r="S30" s="41"/>
      <c r="T30" s="41"/>
      <c r="U30" s="41"/>
      <c r="V30" s="95"/>
      <c r="W30" s="96"/>
      <c r="X30" s="41"/>
      <c r="Y30" s="41"/>
      <c r="Z30" s="41"/>
      <c r="AA30" s="41"/>
      <c r="AB30" s="95"/>
      <c r="AC30" s="96"/>
      <c r="AD30" s="41"/>
      <c r="AE30" s="41"/>
      <c r="AF30" s="41"/>
      <c r="AG30" s="41"/>
      <c r="AH30" s="95"/>
      <c r="AI30" s="97"/>
      <c r="AJ30" s="98"/>
      <c r="AK30" s="98"/>
      <c r="AL30" s="98"/>
      <c r="AM30" s="98"/>
      <c r="AN30" s="98"/>
      <c r="AO30" s="290"/>
      <c r="AP30" s="98"/>
      <c r="AQ30" s="98"/>
      <c r="AR30" s="98"/>
      <c r="AS30" s="98"/>
      <c r="AT30" s="99"/>
      <c r="AU30" s="97"/>
      <c r="AV30" s="98"/>
      <c r="AW30" s="98"/>
      <c r="AX30" s="98"/>
      <c r="AY30" s="318"/>
      <c r="AZ30" s="98"/>
      <c r="BA30" s="98"/>
      <c r="BB30" s="290"/>
      <c r="BC30" s="98"/>
      <c r="BD30" s="98"/>
      <c r="BE30" s="98"/>
      <c r="BF30" s="99"/>
    </row>
    <row r="31" spans="1:58" ht="30" x14ac:dyDescent="0.25">
      <c r="A31" s="41" t="s">
        <v>261</v>
      </c>
      <c r="B31" s="226" t="s">
        <v>424</v>
      </c>
      <c r="C31" s="225" t="s">
        <v>41</v>
      </c>
      <c r="D31" s="7" t="s">
        <v>262</v>
      </c>
      <c r="E31" s="96"/>
      <c r="F31" s="41"/>
      <c r="G31" s="41"/>
      <c r="H31" s="41"/>
      <c r="I31" s="123"/>
      <c r="J31" s="124"/>
      <c r="K31" s="96"/>
      <c r="L31" s="41"/>
      <c r="M31" s="41"/>
      <c r="N31" s="41"/>
      <c r="O31" s="41"/>
      <c r="P31" s="95"/>
      <c r="Q31" s="96"/>
      <c r="R31" s="41"/>
      <c r="S31" s="41"/>
      <c r="T31" s="41"/>
      <c r="U31" s="41"/>
      <c r="V31" s="95"/>
      <c r="W31" s="96"/>
      <c r="X31" s="41"/>
      <c r="Y31" s="41"/>
      <c r="Z31" s="41"/>
      <c r="AA31" s="41"/>
      <c r="AB31" s="95"/>
      <c r="AC31" s="96"/>
      <c r="AD31" s="41"/>
      <c r="AE31" s="41"/>
      <c r="AF31" s="41"/>
      <c r="AG31" s="41"/>
      <c r="AH31" s="95"/>
      <c r="AI31" s="97"/>
      <c r="AJ31" s="98"/>
      <c r="AK31" s="98"/>
      <c r="AL31" s="98"/>
      <c r="AM31" s="98"/>
      <c r="AN31" s="98"/>
      <c r="AO31" s="290"/>
      <c r="AP31" s="98"/>
      <c r="AQ31" s="98"/>
      <c r="AR31" s="98"/>
      <c r="AS31" s="98"/>
      <c r="AT31" s="99"/>
      <c r="AU31" s="97"/>
      <c r="AV31" s="98"/>
      <c r="AW31" s="98"/>
      <c r="AX31" s="98"/>
      <c r="AY31" s="318"/>
      <c r="AZ31" s="98"/>
      <c r="BA31" s="98"/>
      <c r="BB31" s="290"/>
      <c r="BC31" s="98"/>
      <c r="BD31" s="98"/>
      <c r="BE31" s="98"/>
      <c r="BF31" s="99"/>
    </row>
    <row r="32" spans="1:58" x14ac:dyDescent="0.25">
      <c r="A32" s="28" t="s">
        <v>52</v>
      </c>
      <c r="B32" s="227"/>
      <c r="C32" s="228"/>
      <c r="D32" s="20"/>
      <c r="E32" s="116"/>
      <c r="F32" s="117"/>
      <c r="G32" s="117"/>
      <c r="H32" s="117"/>
      <c r="I32" s="117"/>
      <c r="J32" s="118"/>
      <c r="K32" s="116"/>
      <c r="L32" s="117"/>
      <c r="M32" s="117"/>
      <c r="N32" s="117"/>
      <c r="O32" s="117"/>
      <c r="P32" s="118"/>
      <c r="Q32" s="116"/>
      <c r="R32" s="117"/>
      <c r="S32" s="117"/>
      <c r="T32" s="117"/>
      <c r="U32" s="117"/>
      <c r="V32" s="118"/>
      <c r="W32" s="116"/>
      <c r="X32" s="117"/>
      <c r="Y32" s="117"/>
      <c r="Z32" s="117"/>
      <c r="AA32" s="117"/>
      <c r="AB32" s="118"/>
      <c r="AC32" s="116"/>
      <c r="AD32" s="117"/>
      <c r="AE32" s="117"/>
      <c r="AF32" s="117"/>
      <c r="AG32" s="117"/>
      <c r="AH32" s="118"/>
      <c r="AI32" s="119"/>
      <c r="AJ32" s="120"/>
      <c r="AK32" s="120"/>
      <c r="AL32" s="120"/>
      <c r="AM32" s="120"/>
      <c r="AN32" s="120"/>
      <c r="AO32" s="294"/>
      <c r="AP32" s="120"/>
      <c r="AQ32" s="120"/>
      <c r="AR32" s="120"/>
      <c r="AS32" s="120"/>
      <c r="AT32" s="121"/>
      <c r="AU32" s="119"/>
      <c r="AV32" s="120"/>
      <c r="AW32" s="120"/>
      <c r="AX32" s="120"/>
      <c r="AY32" s="321"/>
      <c r="AZ32" s="120"/>
      <c r="BA32" s="120"/>
      <c r="BB32" s="294"/>
      <c r="BC32" s="120"/>
      <c r="BD32" s="120"/>
      <c r="BE32" s="120"/>
      <c r="BF32" s="121"/>
    </row>
    <row r="33" spans="1:58" ht="29.25" customHeight="1" x14ac:dyDescent="0.25">
      <c r="A33" s="41" t="s">
        <v>253</v>
      </c>
      <c r="B33" s="226" t="s">
        <v>424</v>
      </c>
      <c r="C33" s="225" t="s">
        <v>41</v>
      </c>
      <c r="D33" s="7" t="s">
        <v>254</v>
      </c>
      <c r="E33" s="96"/>
      <c r="F33" s="123"/>
      <c r="G33" s="123"/>
      <c r="H33" s="123"/>
      <c r="I33" s="123"/>
      <c r="J33" s="124"/>
      <c r="K33" s="125"/>
      <c r="L33" s="123"/>
      <c r="M33" s="123"/>
      <c r="N33" s="123"/>
      <c r="O33" s="123"/>
      <c r="P33" s="124"/>
      <c r="Q33" s="125"/>
      <c r="R33" s="123"/>
      <c r="S33" s="123"/>
      <c r="T33" s="123"/>
      <c r="U33" s="123"/>
      <c r="V33" s="124"/>
      <c r="W33" s="125"/>
      <c r="X33" s="123"/>
      <c r="Y33" s="123"/>
      <c r="Z33" s="123"/>
      <c r="AA33" s="123"/>
      <c r="AB33" s="124"/>
      <c r="AC33" s="125"/>
      <c r="AD33" s="123"/>
      <c r="AE33" s="123"/>
      <c r="AF33" s="123"/>
      <c r="AG33" s="123"/>
      <c r="AH33" s="124"/>
      <c r="AI33" s="126"/>
      <c r="AJ33" s="127"/>
      <c r="AK33" s="127"/>
      <c r="AL33" s="127"/>
      <c r="AM33" s="127"/>
      <c r="AN33" s="127"/>
      <c r="AO33" s="295"/>
      <c r="AP33" s="127"/>
      <c r="AQ33" s="127"/>
      <c r="AR33" s="127"/>
      <c r="AS33" s="127"/>
      <c r="AT33" s="128"/>
      <c r="AU33" s="126"/>
      <c r="AV33" s="127"/>
      <c r="AW33" s="127"/>
      <c r="AX33" s="127"/>
      <c r="AY33" s="322"/>
      <c r="AZ33" s="127"/>
      <c r="BA33" s="127"/>
      <c r="BB33" s="295"/>
      <c r="BC33" s="127"/>
      <c r="BD33" s="127"/>
      <c r="BE33" s="127"/>
      <c r="BF33" s="128"/>
    </row>
    <row r="34" spans="1:58" x14ac:dyDescent="0.25">
      <c r="A34" s="41" t="s">
        <v>54</v>
      </c>
      <c r="B34" s="226" t="s">
        <v>424</v>
      </c>
      <c r="C34" s="225" t="s">
        <v>41</v>
      </c>
      <c r="D34" s="7" t="s">
        <v>142</v>
      </c>
      <c r="E34" s="96"/>
      <c r="F34" s="123"/>
      <c r="G34" s="123"/>
      <c r="H34" s="123"/>
      <c r="I34" s="123"/>
      <c r="J34" s="124"/>
      <c r="K34" s="125"/>
      <c r="L34" s="123"/>
      <c r="M34" s="123"/>
      <c r="N34" s="123"/>
      <c r="O34" s="123"/>
      <c r="P34" s="124"/>
      <c r="Q34" s="125"/>
      <c r="R34" s="123"/>
      <c r="S34" s="123"/>
      <c r="T34" s="123"/>
      <c r="U34" s="123"/>
      <c r="V34" s="124"/>
      <c r="W34" s="125"/>
      <c r="X34" s="123"/>
      <c r="Y34" s="123"/>
      <c r="Z34" s="123"/>
      <c r="AA34" s="123"/>
      <c r="AB34" s="124"/>
      <c r="AC34" s="125"/>
      <c r="AD34" s="123"/>
      <c r="AE34" s="123"/>
      <c r="AF34" s="123"/>
      <c r="AG34" s="123"/>
      <c r="AH34" s="124"/>
      <c r="AI34" s="126"/>
      <c r="AJ34" s="127"/>
      <c r="AK34" s="127"/>
      <c r="AL34" s="127"/>
      <c r="AM34" s="127"/>
      <c r="AN34" s="127"/>
      <c r="AO34" s="295"/>
      <c r="AP34" s="127"/>
      <c r="AQ34" s="127"/>
      <c r="AR34" s="127"/>
      <c r="AS34" s="127"/>
      <c r="AT34" s="128"/>
      <c r="AU34" s="126"/>
      <c r="AV34" s="127"/>
      <c r="AW34" s="127"/>
      <c r="AX34" s="127"/>
      <c r="AY34" s="322"/>
      <c r="AZ34" s="127"/>
      <c r="BA34" s="127"/>
      <c r="BB34" s="295"/>
      <c r="BC34" s="127"/>
      <c r="BD34" s="127"/>
      <c r="BE34" s="127"/>
      <c r="BF34" s="128"/>
    </row>
    <row r="35" spans="1:58" x14ac:dyDescent="0.25">
      <c r="A35" s="28" t="s">
        <v>55</v>
      </c>
      <c r="B35" s="115"/>
      <c r="C35" s="117"/>
      <c r="D35" s="20"/>
      <c r="E35" s="116"/>
      <c r="F35" s="117"/>
      <c r="G35" s="117"/>
      <c r="H35" s="117"/>
      <c r="I35" s="117"/>
      <c r="J35" s="118"/>
      <c r="K35" s="116"/>
      <c r="L35" s="117"/>
      <c r="M35" s="117"/>
      <c r="N35" s="117"/>
      <c r="O35" s="117"/>
      <c r="P35" s="118"/>
      <c r="Q35" s="116"/>
      <c r="R35" s="117"/>
      <c r="S35" s="117"/>
      <c r="T35" s="117"/>
      <c r="U35" s="117"/>
      <c r="V35" s="118"/>
      <c r="W35" s="116"/>
      <c r="X35" s="117"/>
      <c r="Y35" s="117"/>
      <c r="Z35" s="117"/>
      <c r="AA35" s="117"/>
      <c r="AB35" s="118"/>
      <c r="AC35" s="116"/>
      <c r="AD35" s="117"/>
      <c r="AE35" s="117"/>
      <c r="AF35" s="117"/>
      <c r="AG35" s="117"/>
      <c r="AH35" s="118"/>
      <c r="AI35" s="119"/>
      <c r="AJ35" s="120"/>
      <c r="AK35" s="120"/>
      <c r="AL35" s="120"/>
      <c r="AM35" s="120"/>
      <c r="AN35" s="120"/>
      <c r="AO35" s="294"/>
      <c r="AP35" s="120"/>
      <c r="AQ35" s="120"/>
      <c r="AR35" s="120"/>
      <c r="AS35" s="120"/>
      <c r="AT35" s="121"/>
      <c r="AU35" s="119"/>
      <c r="AV35" s="120"/>
      <c r="AW35" s="120"/>
      <c r="AX35" s="120"/>
      <c r="AY35" s="321"/>
      <c r="AZ35" s="120"/>
      <c r="BA35" s="120"/>
      <c r="BB35" s="294"/>
      <c r="BC35" s="120"/>
      <c r="BD35" s="120"/>
      <c r="BE35" s="120"/>
      <c r="BF35" s="121"/>
    </row>
    <row r="36" spans="1:58" ht="30" x14ac:dyDescent="0.25">
      <c r="A36" s="41" t="s">
        <v>255</v>
      </c>
      <c r="B36" s="226" t="s">
        <v>425</v>
      </c>
      <c r="C36" s="225" t="s">
        <v>271</v>
      </c>
      <c r="D36" s="7" t="s">
        <v>397</v>
      </c>
      <c r="E36" s="96"/>
      <c r="F36" s="41"/>
      <c r="G36" s="41"/>
      <c r="H36" s="41"/>
      <c r="J36" s="123"/>
      <c r="K36" s="96"/>
      <c r="L36" s="41"/>
      <c r="M36" s="41"/>
      <c r="N36" s="41"/>
      <c r="O36" s="123"/>
      <c r="P36" s="95"/>
      <c r="Q36" s="96"/>
      <c r="R36" s="41"/>
      <c r="S36" s="41"/>
      <c r="T36" s="41"/>
      <c r="U36" s="123"/>
      <c r="V36" s="95"/>
      <c r="W36" s="96"/>
      <c r="X36" s="41"/>
      <c r="Y36" s="41"/>
      <c r="Z36" s="41"/>
      <c r="AA36" s="123"/>
      <c r="AB36" s="95"/>
      <c r="AC36" s="96"/>
      <c r="AD36" s="41"/>
      <c r="AE36" s="41"/>
      <c r="AF36" s="41"/>
      <c r="AG36" s="123"/>
      <c r="AH36" s="95"/>
      <c r="AI36" s="97"/>
      <c r="AJ36" s="98"/>
      <c r="AK36" s="98"/>
      <c r="AL36" s="98"/>
      <c r="AM36" s="98"/>
      <c r="AN36" s="98"/>
      <c r="AO36" s="290"/>
      <c r="AP36" s="98"/>
      <c r="AQ36" s="98"/>
      <c r="AR36" s="98"/>
      <c r="AS36" s="98"/>
      <c r="AT36" s="99"/>
      <c r="AU36" s="97"/>
      <c r="AV36" s="98"/>
      <c r="AW36" s="98"/>
      <c r="AX36" s="98"/>
      <c r="AY36" s="318"/>
      <c r="AZ36" s="98"/>
      <c r="BA36" s="98"/>
      <c r="BB36" s="290"/>
      <c r="BC36" s="98"/>
      <c r="BD36" s="98"/>
      <c r="BE36" s="98"/>
      <c r="BF36" s="99"/>
    </row>
    <row r="37" spans="1:58" x14ac:dyDescent="0.25">
      <c r="A37" s="41" t="s">
        <v>58</v>
      </c>
      <c r="B37" s="226" t="s">
        <v>424</v>
      </c>
      <c r="C37" s="225" t="s">
        <v>41</v>
      </c>
      <c r="D37" s="7" t="s">
        <v>306</v>
      </c>
      <c r="E37" s="96"/>
      <c r="F37" s="41"/>
      <c r="G37" s="41"/>
      <c r="H37" s="41"/>
      <c r="I37" s="41"/>
      <c r="J37" s="123"/>
      <c r="K37" s="96"/>
      <c r="L37" s="41"/>
      <c r="M37" s="41"/>
      <c r="N37" s="123"/>
      <c r="O37" s="41"/>
      <c r="P37" s="95"/>
      <c r="Q37" s="96"/>
      <c r="R37" s="41"/>
      <c r="S37" s="41"/>
      <c r="T37" s="41"/>
      <c r="U37" s="41"/>
      <c r="V37" s="95"/>
      <c r="W37" s="96"/>
      <c r="X37" s="41"/>
      <c r="Y37" s="41"/>
      <c r="Z37" s="123"/>
      <c r="AA37" s="41"/>
      <c r="AB37" s="95"/>
      <c r="AC37" s="96"/>
      <c r="AD37" s="41"/>
      <c r="AE37" s="41"/>
      <c r="AF37" s="123"/>
      <c r="AG37" s="41"/>
      <c r="AH37" s="95"/>
      <c r="AI37" s="97"/>
      <c r="AJ37" s="98"/>
      <c r="AK37" s="98"/>
      <c r="AL37" s="98"/>
      <c r="AM37" s="98"/>
      <c r="AN37" s="98"/>
      <c r="AO37" s="290"/>
      <c r="AP37" s="98"/>
      <c r="AQ37" s="98"/>
      <c r="AR37" s="98"/>
      <c r="AS37" s="98"/>
      <c r="AT37" s="99"/>
      <c r="AU37" s="97"/>
      <c r="AV37" s="98"/>
      <c r="AW37" s="98"/>
      <c r="AX37" s="98"/>
      <c r="AY37" s="318"/>
      <c r="AZ37" s="98"/>
      <c r="BA37" s="98"/>
      <c r="BB37" s="290"/>
      <c r="BC37" s="98"/>
      <c r="BD37" s="98"/>
      <c r="BE37" s="98"/>
      <c r="BF37" s="99"/>
    </row>
    <row r="38" spans="1:58" x14ac:dyDescent="0.25">
      <c r="A38" s="41" t="s">
        <v>57</v>
      </c>
      <c r="B38" s="226" t="s">
        <v>424</v>
      </c>
      <c r="C38" s="225" t="s">
        <v>41</v>
      </c>
      <c r="D38" s="7" t="s">
        <v>307</v>
      </c>
      <c r="E38" s="96"/>
      <c r="F38" s="41"/>
      <c r="G38" s="123"/>
      <c r="H38" s="41"/>
      <c r="I38" s="41"/>
      <c r="J38" s="95"/>
      <c r="K38" s="96"/>
      <c r="L38" s="123"/>
      <c r="M38" s="41"/>
      <c r="N38" s="41"/>
      <c r="O38" s="41"/>
      <c r="P38" s="95"/>
      <c r="Q38" s="96"/>
      <c r="R38" s="41"/>
      <c r="S38" s="123"/>
      <c r="T38" s="41"/>
      <c r="U38" s="41"/>
      <c r="V38" s="95"/>
      <c r="W38" s="96"/>
      <c r="X38" s="123"/>
      <c r="Y38" s="41"/>
      <c r="Z38" s="41"/>
      <c r="AA38" s="41"/>
      <c r="AB38" s="95"/>
      <c r="AC38" s="96"/>
      <c r="AD38" s="41"/>
      <c r="AE38" s="123"/>
      <c r="AF38" s="41"/>
      <c r="AG38" s="41"/>
      <c r="AH38" s="95"/>
      <c r="AI38" s="97"/>
      <c r="AJ38" s="98"/>
      <c r="AK38" s="98"/>
      <c r="AL38" s="98"/>
      <c r="AM38" s="98"/>
      <c r="AN38" s="98"/>
      <c r="AO38" s="290"/>
      <c r="AP38" s="98"/>
      <c r="AQ38" s="98"/>
      <c r="AR38" s="98"/>
      <c r="AS38" s="98"/>
      <c r="AT38" s="99"/>
      <c r="AU38" s="97"/>
      <c r="AV38" s="98"/>
      <c r="AW38" s="98"/>
      <c r="AX38" s="98"/>
      <c r="AY38" s="318"/>
      <c r="AZ38" s="98"/>
      <c r="BA38" s="98"/>
      <c r="BB38" s="290"/>
      <c r="BC38" s="98"/>
      <c r="BD38" s="98"/>
      <c r="BE38" s="98"/>
      <c r="BF38" s="99"/>
    </row>
    <row r="39" spans="1:58" x14ac:dyDescent="0.25">
      <c r="A39" s="28" t="s">
        <v>62</v>
      </c>
      <c r="B39" s="115"/>
      <c r="C39" s="117"/>
      <c r="D39" s="20"/>
      <c r="E39" s="116"/>
      <c r="F39" s="117"/>
      <c r="G39" s="117"/>
      <c r="H39" s="117"/>
      <c r="I39" s="117"/>
      <c r="J39" s="118"/>
      <c r="K39" s="116"/>
      <c r="L39" s="117"/>
      <c r="M39" s="117"/>
      <c r="N39" s="117"/>
      <c r="O39" s="117"/>
      <c r="P39" s="118"/>
      <c r="Q39" s="116"/>
      <c r="R39" s="117"/>
      <c r="S39" s="117"/>
      <c r="T39" s="117"/>
      <c r="U39" s="117"/>
      <c r="V39" s="118"/>
      <c r="W39" s="116"/>
      <c r="X39" s="117"/>
      <c r="Y39" s="117"/>
      <c r="Z39" s="117"/>
      <c r="AA39" s="117"/>
      <c r="AB39" s="118"/>
      <c r="AC39" s="116"/>
      <c r="AD39" s="117"/>
      <c r="AE39" s="117"/>
      <c r="AF39" s="117"/>
      <c r="AG39" s="117"/>
      <c r="AH39" s="118"/>
      <c r="AI39" s="119"/>
      <c r="AJ39" s="120"/>
      <c r="AK39" s="120"/>
      <c r="AL39" s="120"/>
      <c r="AM39" s="120"/>
      <c r="AN39" s="120"/>
      <c r="AO39" s="294"/>
      <c r="AP39" s="120"/>
      <c r="AQ39" s="120"/>
      <c r="AR39" s="120"/>
      <c r="AS39" s="120"/>
      <c r="AT39" s="121"/>
      <c r="AU39" s="119"/>
      <c r="AV39" s="120"/>
      <c r="AW39" s="120"/>
      <c r="AX39" s="120"/>
      <c r="AY39" s="321"/>
      <c r="AZ39" s="120"/>
      <c r="BA39" s="120"/>
      <c r="BB39" s="294"/>
      <c r="BC39" s="120"/>
      <c r="BD39" s="120"/>
      <c r="BE39" s="120"/>
      <c r="BF39" s="121"/>
    </row>
    <row r="40" spans="1:58" ht="45" x14ac:dyDescent="0.25">
      <c r="A40" s="41" t="s">
        <v>59</v>
      </c>
      <c r="B40" s="226" t="s">
        <v>424</v>
      </c>
      <c r="C40" s="225" t="s">
        <v>263</v>
      </c>
      <c r="D40" s="223" t="s">
        <v>308</v>
      </c>
      <c r="E40" s="96"/>
      <c r="F40" s="41"/>
      <c r="G40" s="41"/>
      <c r="H40" s="41"/>
      <c r="I40" s="41"/>
      <c r="J40" s="124"/>
      <c r="K40" s="96"/>
      <c r="L40" s="41"/>
      <c r="M40" s="41"/>
      <c r="N40" s="41"/>
      <c r="O40" s="123"/>
      <c r="P40" s="95"/>
      <c r="Q40" s="96"/>
      <c r="R40" s="41"/>
      <c r="S40" s="41"/>
      <c r="T40" s="41"/>
      <c r="U40" s="41"/>
      <c r="V40" s="95"/>
      <c r="W40" s="96"/>
      <c r="X40" s="123"/>
      <c r="Y40" s="41"/>
      <c r="Z40" s="41"/>
      <c r="AA40" s="41"/>
      <c r="AB40" s="95"/>
      <c r="AC40" s="96"/>
      <c r="AD40" s="123"/>
      <c r="AE40" s="41"/>
      <c r="AF40" s="41"/>
      <c r="AG40" s="41"/>
      <c r="AH40" s="124"/>
      <c r="AI40" s="97"/>
      <c r="AJ40" s="98"/>
      <c r="AK40" s="98"/>
      <c r="AL40" s="98"/>
      <c r="AM40" s="98"/>
      <c r="AN40" s="98"/>
      <c r="AO40" s="290"/>
      <c r="AP40" s="127"/>
      <c r="AQ40" s="98"/>
      <c r="AR40" s="98"/>
      <c r="AS40" s="98"/>
      <c r="AT40" s="99"/>
      <c r="AU40" s="97"/>
      <c r="AV40" s="98"/>
      <c r="AW40" s="98"/>
      <c r="AX40" s="98"/>
      <c r="AY40" s="318"/>
      <c r="AZ40" s="98"/>
      <c r="BA40" s="98"/>
      <c r="BB40" s="290"/>
      <c r="BC40" s="127"/>
      <c r="BD40" s="98"/>
      <c r="BE40" s="98"/>
      <c r="BF40" s="99"/>
    </row>
    <row r="41" spans="1:58" x14ac:dyDescent="0.25">
      <c r="A41" s="41" t="s">
        <v>252</v>
      </c>
      <c r="B41" s="226" t="s">
        <v>424</v>
      </c>
      <c r="C41" s="225" t="s">
        <v>41</v>
      </c>
      <c r="D41" s="7" t="s">
        <v>309</v>
      </c>
      <c r="E41" s="96"/>
      <c r="F41" s="41"/>
      <c r="G41" s="41"/>
      <c r="H41" s="41"/>
      <c r="J41" s="123"/>
      <c r="K41" s="96"/>
      <c r="L41" s="41"/>
      <c r="M41" s="41"/>
      <c r="N41" s="41"/>
      <c r="O41" s="123"/>
      <c r="P41" s="95"/>
      <c r="Q41" s="96"/>
      <c r="R41" s="41"/>
      <c r="S41" s="41"/>
      <c r="T41" s="41"/>
      <c r="U41" s="41"/>
      <c r="V41" s="95"/>
      <c r="W41" s="96"/>
      <c r="X41" s="123"/>
      <c r="Y41" s="41"/>
      <c r="Z41" s="41"/>
      <c r="AA41" s="41"/>
      <c r="AB41" s="95"/>
      <c r="AC41" s="96"/>
      <c r="AD41" s="123"/>
      <c r="AE41" s="41"/>
      <c r="AF41" s="41"/>
      <c r="AG41" s="41"/>
      <c r="AH41" s="124"/>
      <c r="AI41" s="97"/>
      <c r="AJ41" s="98"/>
      <c r="AK41" s="98"/>
      <c r="AL41" s="98"/>
      <c r="AM41" s="98"/>
      <c r="AN41" s="98"/>
      <c r="AO41" s="290"/>
      <c r="AP41" s="98"/>
      <c r="AQ41" s="98"/>
      <c r="AR41" s="98"/>
      <c r="AS41" s="98"/>
      <c r="AT41" s="99"/>
      <c r="AU41" s="97"/>
      <c r="AV41" s="98"/>
      <c r="AW41" s="98"/>
      <c r="AX41" s="98"/>
      <c r="AY41" s="318"/>
      <c r="AZ41" s="98"/>
      <c r="BA41" s="98"/>
      <c r="BB41" s="290"/>
      <c r="BC41" s="98"/>
      <c r="BD41" s="98"/>
      <c r="BE41" s="98"/>
      <c r="BF41" s="99"/>
    </row>
    <row r="42" spans="1:58" x14ac:dyDescent="0.25">
      <c r="A42" s="41" t="s">
        <v>257</v>
      </c>
      <c r="B42" s="226" t="s">
        <v>424</v>
      </c>
      <c r="C42" s="225" t="s">
        <v>41</v>
      </c>
      <c r="D42" s="7" t="s">
        <v>143</v>
      </c>
      <c r="E42" s="96"/>
      <c r="F42" s="41"/>
      <c r="G42" s="41"/>
      <c r="H42" s="41"/>
      <c r="I42" s="41"/>
      <c r="J42" s="95"/>
      <c r="K42" s="96"/>
      <c r="L42" s="41"/>
      <c r="M42" s="41"/>
      <c r="N42" s="41"/>
      <c r="O42" s="41"/>
      <c r="P42" s="95"/>
      <c r="Q42" s="96"/>
      <c r="R42" s="41"/>
      <c r="S42" s="41"/>
      <c r="T42" s="41"/>
      <c r="U42" s="41"/>
      <c r="V42" s="95"/>
      <c r="W42" s="96"/>
      <c r="X42" s="41"/>
      <c r="Y42" s="41"/>
      <c r="Z42" s="41"/>
      <c r="AA42" s="41"/>
      <c r="AB42" s="95"/>
      <c r="AC42" s="96"/>
      <c r="AD42" s="41"/>
      <c r="AE42" s="41"/>
      <c r="AF42" s="41"/>
      <c r="AG42" s="123"/>
      <c r="AH42" s="124"/>
      <c r="AI42" s="97"/>
      <c r="AJ42" s="98"/>
      <c r="AK42" s="98"/>
      <c r="AL42" s="98"/>
      <c r="AM42" s="98"/>
      <c r="AN42" s="98"/>
      <c r="AO42" s="290"/>
      <c r="AP42" s="98"/>
      <c r="AQ42" s="98"/>
      <c r="AR42" s="98"/>
      <c r="AS42" s="98"/>
      <c r="AT42" s="99"/>
      <c r="AU42" s="97"/>
      <c r="AV42" s="98"/>
      <c r="AW42" s="98"/>
      <c r="AX42" s="98"/>
      <c r="AY42" s="318"/>
      <c r="AZ42" s="98"/>
      <c r="BA42" s="98"/>
      <c r="BB42" s="290"/>
      <c r="BC42" s="98"/>
      <c r="BD42" s="98"/>
      <c r="BE42" s="98"/>
      <c r="BF42" s="99"/>
    </row>
    <row r="43" spans="1:58" ht="30" x14ac:dyDescent="0.25">
      <c r="A43" s="41" t="s">
        <v>230</v>
      </c>
      <c r="B43" s="226" t="s">
        <v>426</v>
      </c>
      <c r="C43" s="225" t="s">
        <v>41</v>
      </c>
      <c r="D43" s="7" t="s">
        <v>258</v>
      </c>
      <c r="E43" s="96"/>
      <c r="F43" s="41"/>
      <c r="G43" s="41"/>
      <c r="H43" s="41"/>
      <c r="I43" s="41"/>
      <c r="J43" s="95"/>
      <c r="K43" s="96"/>
      <c r="L43" s="41"/>
      <c r="M43" s="41"/>
      <c r="N43" s="41"/>
      <c r="O43" s="41"/>
      <c r="P43" s="95"/>
      <c r="Q43" s="96"/>
      <c r="R43" s="41"/>
      <c r="S43" s="41"/>
      <c r="T43" s="41"/>
      <c r="U43" s="41"/>
      <c r="V43" s="95"/>
      <c r="W43" s="96"/>
      <c r="X43" s="41"/>
      <c r="Y43" s="41"/>
      <c r="Z43" s="41"/>
      <c r="AA43" s="41"/>
      <c r="AB43" s="95"/>
      <c r="AC43" s="96"/>
      <c r="AD43" s="41"/>
      <c r="AE43" s="41"/>
      <c r="AF43" s="41"/>
      <c r="AG43" s="100"/>
      <c r="AH43" s="102"/>
      <c r="AI43" s="97"/>
      <c r="AJ43" s="98"/>
      <c r="AK43" s="98"/>
      <c r="AL43" s="98"/>
      <c r="AM43" s="98"/>
      <c r="AN43" s="98"/>
      <c r="AO43" s="290"/>
      <c r="AP43" s="98"/>
      <c r="AQ43" s="98"/>
      <c r="AR43" s="98"/>
      <c r="AS43" s="98"/>
      <c r="AT43" s="99"/>
      <c r="AU43" s="97"/>
      <c r="AV43" s="98"/>
      <c r="AW43" s="98"/>
      <c r="AX43" s="98"/>
      <c r="AY43" s="318"/>
      <c r="AZ43" s="98"/>
      <c r="BA43" s="98"/>
      <c r="BB43" s="290"/>
      <c r="BC43" s="98"/>
      <c r="BD43" s="98"/>
      <c r="BE43" s="98"/>
      <c r="BF43" s="99"/>
    </row>
    <row r="44" spans="1:58" ht="30" hidden="1" x14ac:dyDescent="0.25">
      <c r="A44" s="41" t="s">
        <v>310</v>
      </c>
      <c r="B44" s="226" t="s">
        <v>251</v>
      </c>
      <c r="C44" s="225" t="s">
        <v>41</v>
      </c>
      <c r="D44" s="223" t="s">
        <v>311</v>
      </c>
      <c r="E44" s="96"/>
      <c r="F44" s="41"/>
      <c r="G44" s="41"/>
      <c r="H44" s="41"/>
      <c r="I44" s="41"/>
      <c r="J44" s="95"/>
      <c r="K44" s="96"/>
      <c r="L44" s="41"/>
      <c r="M44" s="41"/>
      <c r="N44" s="41"/>
      <c r="O44" s="41"/>
      <c r="P44" s="95"/>
      <c r="Q44" s="96"/>
      <c r="R44" s="41"/>
      <c r="S44" s="41"/>
      <c r="T44" s="41"/>
      <c r="U44" s="41"/>
      <c r="V44" s="95"/>
      <c r="W44" s="96"/>
      <c r="X44" s="41"/>
      <c r="Y44" s="41"/>
      <c r="Z44" s="41"/>
      <c r="AA44" s="41"/>
      <c r="AB44" s="95"/>
      <c r="AC44" s="96"/>
      <c r="AD44" s="41"/>
      <c r="AE44" s="41"/>
      <c r="AF44" s="41"/>
      <c r="AG44" s="123"/>
      <c r="AH44" s="124"/>
      <c r="AI44" s="97"/>
      <c r="AJ44" s="98"/>
      <c r="AK44" s="98"/>
      <c r="AL44" s="98"/>
      <c r="AM44" s="98"/>
      <c r="AN44" s="98"/>
      <c r="AO44" s="290"/>
      <c r="AP44" s="98"/>
      <c r="AQ44" s="98"/>
      <c r="AR44" s="98"/>
      <c r="AS44" s="98"/>
      <c r="AT44" s="99"/>
      <c r="AU44" s="97"/>
      <c r="AV44" s="98"/>
      <c r="AW44" s="98"/>
      <c r="AX44" s="98"/>
      <c r="AY44" s="318"/>
      <c r="AZ44" s="98"/>
      <c r="BA44" s="98"/>
      <c r="BB44" s="290"/>
      <c r="BC44" s="98"/>
      <c r="BD44" s="98"/>
      <c r="BE44" s="98"/>
      <c r="BF44" s="99"/>
    </row>
    <row r="45" spans="1:58" hidden="1" x14ac:dyDescent="0.25">
      <c r="A45" s="41" t="s">
        <v>64</v>
      </c>
      <c r="B45" s="225" t="s">
        <v>251</v>
      </c>
      <c r="C45" s="225" t="s">
        <v>224</v>
      </c>
      <c r="D45" s="7" t="s">
        <v>144</v>
      </c>
      <c r="E45" s="96"/>
      <c r="F45" s="41"/>
      <c r="G45" s="41"/>
      <c r="H45" s="41"/>
      <c r="I45" s="41"/>
      <c r="J45" s="95"/>
      <c r="K45" s="96"/>
      <c r="L45" s="41"/>
      <c r="M45" s="41"/>
      <c r="N45" s="41"/>
      <c r="O45" s="41"/>
      <c r="P45" s="95"/>
      <c r="Q45" s="96"/>
      <c r="R45" s="41"/>
      <c r="S45" s="41"/>
      <c r="T45" s="41"/>
      <c r="U45" s="41"/>
      <c r="V45" s="95"/>
      <c r="W45" s="96"/>
      <c r="X45" s="41"/>
      <c r="Y45" s="41"/>
      <c r="Z45" s="41"/>
      <c r="AA45" s="41"/>
      <c r="AB45" s="95"/>
      <c r="AC45" s="96"/>
      <c r="AD45" s="41"/>
      <c r="AE45" s="41"/>
      <c r="AF45" s="41"/>
      <c r="AG45" s="41"/>
      <c r="AH45" s="101" t="s">
        <v>42</v>
      </c>
      <c r="AI45" s="97"/>
      <c r="AJ45" s="98"/>
      <c r="AK45" s="98"/>
      <c r="AL45" s="98"/>
      <c r="AM45" s="98"/>
      <c r="AN45" s="98"/>
      <c r="AO45" s="290"/>
      <c r="AP45" s="98"/>
      <c r="AQ45" s="98"/>
      <c r="AR45" s="98"/>
      <c r="AS45" s="98"/>
      <c r="AT45" s="99"/>
      <c r="AU45" s="97"/>
      <c r="AV45" s="98"/>
      <c r="AW45" s="98"/>
      <c r="AX45" s="98"/>
      <c r="AY45" s="318"/>
      <c r="AZ45" s="98"/>
      <c r="BA45" s="98"/>
      <c r="BB45" s="290"/>
      <c r="BC45" s="98"/>
      <c r="BD45" s="98"/>
      <c r="BE45" s="98"/>
      <c r="BF45" s="99"/>
    </row>
    <row r="46" spans="1:58" x14ac:dyDescent="0.25">
      <c r="A46" s="41" t="s">
        <v>65</v>
      </c>
      <c r="B46" s="226" t="s">
        <v>427</v>
      </c>
      <c r="C46" s="225" t="s">
        <v>224</v>
      </c>
      <c r="D46" s="7" t="s">
        <v>144</v>
      </c>
      <c r="E46" s="96"/>
      <c r="F46" s="41"/>
      <c r="G46" s="41"/>
      <c r="H46" s="41"/>
      <c r="I46" s="41"/>
      <c r="J46" s="95"/>
      <c r="K46" s="96"/>
      <c r="L46" s="41"/>
      <c r="M46" s="41"/>
      <c r="N46" s="41"/>
      <c r="O46" s="41"/>
      <c r="P46" s="95"/>
      <c r="Q46" s="96"/>
      <c r="R46" s="41"/>
      <c r="S46" s="41"/>
      <c r="T46" s="41"/>
      <c r="U46" s="41"/>
      <c r="V46" s="95"/>
      <c r="W46" s="96"/>
      <c r="X46" s="41"/>
      <c r="Y46" s="41"/>
      <c r="Z46" s="41"/>
      <c r="AA46" s="41"/>
      <c r="AB46" s="95"/>
      <c r="AC46" s="96"/>
      <c r="AD46" s="41"/>
      <c r="AE46" s="41"/>
      <c r="AF46" s="41"/>
      <c r="AG46" s="41"/>
      <c r="AH46" s="95"/>
      <c r="AI46" s="97"/>
      <c r="AJ46" s="98"/>
      <c r="AK46" s="98"/>
      <c r="AL46" s="98"/>
      <c r="AM46" s="98"/>
      <c r="AN46" s="98"/>
      <c r="AO46" s="290"/>
      <c r="AP46" s="98"/>
      <c r="AQ46" s="98"/>
      <c r="AR46" s="98"/>
      <c r="AS46" s="98"/>
      <c r="AT46" s="99"/>
      <c r="AU46" s="97"/>
      <c r="AV46" s="101" t="s">
        <v>42</v>
      </c>
      <c r="AW46" s="98"/>
      <c r="AX46" s="98"/>
      <c r="AY46" s="318"/>
      <c r="AZ46" s="98"/>
      <c r="BA46" s="98"/>
      <c r="BB46" s="290"/>
      <c r="BC46" s="290"/>
      <c r="BD46" s="98"/>
      <c r="BE46" s="98"/>
      <c r="BF46" s="99"/>
    </row>
    <row r="47" spans="1:58" ht="30" x14ac:dyDescent="0.25">
      <c r="A47" s="41" t="s">
        <v>312</v>
      </c>
      <c r="B47" s="226" t="s">
        <v>428</v>
      </c>
      <c r="C47" s="225" t="s">
        <v>431</v>
      </c>
      <c r="D47" s="7" t="s">
        <v>315</v>
      </c>
      <c r="E47" s="96"/>
      <c r="F47" s="41"/>
      <c r="G47" s="41"/>
      <c r="H47" s="41"/>
      <c r="I47" s="123"/>
      <c r="J47" s="124"/>
      <c r="K47" s="123"/>
      <c r="L47" s="123"/>
      <c r="M47" s="123"/>
      <c r="N47" s="123"/>
      <c r="O47" s="123"/>
      <c r="P47" s="124"/>
      <c r="Q47" s="123"/>
      <c r="R47" s="123"/>
      <c r="S47" s="123"/>
      <c r="T47" s="123"/>
      <c r="U47" s="123"/>
      <c r="V47" s="124"/>
      <c r="W47" s="123"/>
      <c r="X47" s="123"/>
      <c r="Y47" s="123"/>
      <c r="Z47" s="123"/>
      <c r="AA47" s="123"/>
      <c r="AB47" s="124"/>
      <c r="AC47" s="123"/>
      <c r="AD47" s="123"/>
      <c r="AE47" s="123"/>
      <c r="AF47" s="123"/>
      <c r="AG47" s="123"/>
      <c r="AH47" s="123"/>
      <c r="AI47" s="97"/>
      <c r="AJ47" s="98"/>
      <c r="AK47" s="98"/>
      <c r="AL47" s="98"/>
      <c r="AM47" s="98"/>
      <c r="AN47" s="98"/>
      <c r="AO47" s="290"/>
      <c r="AP47" s="98"/>
      <c r="AQ47" s="98"/>
      <c r="AR47" s="98"/>
      <c r="AS47" s="98"/>
      <c r="AT47" s="99"/>
      <c r="AU47" s="97"/>
      <c r="AV47" s="98"/>
      <c r="AW47" s="98"/>
      <c r="AX47" s="98"/>
      <c r="AY47" s="318"/>
      <c r="AZ47" s="98"/>
      <c r="BA47" s="98"/>
      <c r="BB47" s="290"/>
      <c r="BC47" s="98"/>
      <c r="BD47" s="98"/>
      <c r="BE47" s="98"/>
      <c r="BF47" s="99"/>
    </row>
    <row r="48" spans="1:58" ht="15.75" x14ac:dyDescent="0.25">
      <c r="A48" s="49" t="s">
        <v>277</v>
      </c>
      <c r="B48" s="129"/>
      <c r="C48" s="130"/>
      <c r="D48" s="23"/>
      <c r="E48" s="131"/>
      <c r="F48" s="130"/>
      <c r="G48" s="130"/>
      <c r="H48" s="130"/>
      <c r="I48" s="130"/>
      <c r="J48" s="132"/>
      <c r="K48" s="131"/>
      <c r="L48" s="130"/>
      <c r="M48" s="130"/>
      <c r="N48" s="130"/>
      <c r="O48" s="130"/>
      <c r="P48" s="132"/>
      <c r="Q48" s="131"/>
      <c r="R48" s="130"/>
      <c r="S48" s="130"/>
      <c r="T48" s="130"/>
      <c r="U48" s="130"/>
      <c r="V48" s="132"/>
      <c r="W48" s="131"/>
      <c r="X48" s="130"/>
      <c r="Y48" s="130"/>
      <c r="Z48" s="130"/>
      <c r="AA48" s="130"/>
      <c r="AB48" s="132"/>
      <c r="AC48" s="131"/>
      <c r="AD48" s="130"/>
      <c r="AE48" s="130"/>
      <c r="AF48" s="130"/>
      <c r="AG48" s="130"/>
      <c r="AH48" s="132"/>
      <c r="AI48" s="133"/>
      <c r="AJ48" s="134"/>
      <c r="AK48" s="134"/>
      <c r="AL48" s="134"/>
      <c r="AM48" s="134"/>
      <c r="AN48" s="134"/>
      <c r="AO48" s="296"/>
      <c r="AP48" s="134"/>
      <c r="AQ48" s="134"/>
      <c r="AR48" s="134"/>
      <c r="AS48" s="134"/>
      <c r="AT48" s="135"/>
      <c r="AU48" s="133"/>
      <c r="AV48" s="134"/>
      <c r="AW48" s="134"/>
      <c r="AX48" s="134"/>
      <c r="AY48" s="323"/>
      <c r="AZ48" s="134"/>
      <c r="BA48" s="134"/>
      <c r="BB48" s="296"/>
      <c r="BC48" s="134"/>
      <c r="BD48" s="134"/>
      <c r="BE48" s="134"/>
      <c r="BF48" s="135"/>
    </row>
    <row r="49" spans="1:165" s="27" customFormat="1" x14ac:dyDescent="0.25">
      <c r="A49" s="136" t="s">
        <v>316</v>
      </c>
      <c r="B49" s="136"/>
      <c r="C49" s="136"/>
      <c r="D49" s="137"/>
      <c r="E49" s="138"/>
      <c r="F49" s="136"/>
      <c r="G49" s="136"/>
      <c r="H49" s="136"/>
      <c r="I49" s="136"/>
      <c r="J49" s="139"/>
      <c r="K49" s="138"/>
      <c r="L49" s="136"/>
      <c r="M49" s="136"/>
      <c r="N49" s="136"/>
      <c r="O49" s="136"/>
      <c r="P49" s="139"/>
      <c r="Q49" s="138"/>
      <c r="R49" s="136"/>
      <c r="S49" s="136"/>
      <c r="T49" s="136"/>
      <c r="U49" s="136"/>
      <c r="V49" s="139"/>
      <c r="W49" s="138"/>
      <c r="X49" s="136"/>
      <c r="Y49" s="136"/>
      <c r="Z49" s="136"/>
      <c r="AA49" s="136"/>
      <c r="AB49" s="139"/>
      <c r="AC49" s="138"/>
      <c r="AD49" s="136"/>
      <c r="AE49" s="136"/>
      <c r="AF49" s="136"/>
      <c r="AG49" s="136"/>
      <c r="AH49" s="139"/>
      <c r="AI49" s="315"/>
      <c r="AJ49" s="300"/>
      <c r="AK49" s="300"/>
      <c r="AL49" s="300"/>
      <c r="AM49" s="300"/>
      <c r="AN49" s="300"/>
      <c r="AO49" s="297"/>
      <c r="AP49" s="136"/>
      <c r="AQ49" s="136"/>
      <c r="AR49" s="136"/>
      <c r="AS49" s="136"/>
      <c r="AT49" s="139"/>
      <c r="AU49" s="138"/>
      <c r="AV49" s="136"/>
      <c r="AW49" s="136"/>
      <c r="AX49" s="136"/>
      <c r="AY49" s="137"/>
      <c r="AZ49" s="300"/>
      <c r="BA49" s="300"/>
      <c r="BB49" s="297"/>
      <c r="BC49" s="136"/>
      <c r="BD49" s="136"/>
      <c r="BE49" s="136"/>
      <c r="BF49" s="139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8"/>
      <c r="FA49" s="28"/>
      <c r="FB49" s="28"/>
      <c r="FC49" s="28"/>
      <c r="FD49" s="28"/>
      <c r="FE49" s="28"/>
      <c r="FF49" s="28"/>
      <c r="FG49" s="28"/>
      <c r="FH49" s="28"/>
      <c r="FI49" s="28"/>
    </row>
    <row r="50" spans="1:165" x14ac:dyDescent="0.25">
      <c r="A50" s="41" t="s">
        <v>317</v>
      </c>
      <c r="B50" s="225" t="s">
        <v>223</v>
      </c>
      <c r="C50" s="225" t="s">
        <v>224</v>
      </c>
      <c r="D50" s="7" t="s">
        <v>231</v>
      </c>
      <c r="E50" s="96"/>
      <c r="F50" s="123"/>
      <c r="G50" s="41"/>
      <c r="H50" s="41"/>
      <c r="I50" s="41"/>
      <c r="J50" s="95"/>
      <c r="K50" s="96"/>
      <c r="L50" s="41"/>
      <c r="M50" s="41"/>
      <c r="N50" s="41"/>
      <c r="O50" s="41"/>
      <c r="P50" s="95"/>
      <c r="Q50" s="96"/>
      <c r="R50" s="41"/>
      <c r="S50" s="41"/>
      <c r="T50" s="41"/>
      <c r="U50" s="41"/>
      <c r="V50" s="95"/>
      <c r="W50" s="96"/>
      <c r="X50" s="41"/>
      <c r="Y50" s="41"/>
      <c r="Z50" s="41"/>
      <c r="AA50" s="41"/>
      <c r="AB50" s="41"/>
      <c r="AC50" s="96"/>
      <c r="AD50" s="41"/>
      <c r="AE50" s="41"/>
      <c r="AF50" s="41"/>
      <c r="AG50" s="41"/>
      <c r="AH50" s="95"/>
      <c r="AI50" s="97"/>
      <c r="AJ50" s="98"/>
      <c r="AK50" s="98"/>
      <c r="AL50" s="98"/>
      <c r="AM50" s="98"/>
      <c r="AN50" s="98"/>
      <c r="AO50" s="290"/>
      <c r="AP50" s="98"/>
      <c r="AQ50" s="98"/>
      <c r="AR50" s="98"/>
      <c r="AS50" s="98"/>
      <c r="AT50" s="99"/>
      <c r="AU50" s="97"/>
      <c r="AV50" s="98"/>
      <c r="AW50" s="98"/>
      <c r="AX50" s="98"/>
      <c r="AY50" s="318"/>
      <c r="AZ50" s="98"/>
      <c r="BA50" s="98"/>
      <c r="BB50" s="290"/>
      <c r="BC50" s="98"/>
      <c r="BD50" s="98"/>
      <c r="BE50" s="98"/>
      <c r="BF50" s="99"/>
    </row>
    <row r="51" spans="1:165" x14ac:dyDescent="0.25">
      <c r="A51" s="41" t="s">
        <v>225</v>
      </c>
      <c r="B51" s="225" t="s">
        <v>223</v>
      </c>
      <c r="C51" s="225" t="s">
        <v>224</v>
      </c>
      <c r="D51" s="7" t="s">
        <v>232</v>
      </c>
      <c r="E51" s="96"/>
      <c r="F51" s="123"/>
      <c r="G51" s="41"/>
      <c r="H51" s="41"/>
      <c r="I51" s="41"/>
      <c r="J51" s="95"/>
      <c r="K51" s="96"/>
      <c r="L51" s="41"/>
      <c r="M51" s="41"/>
      <c r="N51" s="41"/>
      <c r="O51" s="41"/>
      <c r="P51" s="95"/>
      <c r="Q51" s="96"/>
      <c r="R51" s="41"/>
      <c r="S51" s="41"/>
      <c r="T51" s="41"/>
      <c r="U51" s="41"/>
      <c r="V51" s="95"/>
      <c r="W51" s="96"/>
      <c r="X51" s="41"/>
      <c r="Y51" s="41"/>
      <c r="Z51" s="41"/>
      <c r="AA51" s="41"/>
      <c r="AB51" s="223"/>
      <c r="AC51" s="96"/>
      <c r="AD51" s="41"/>
      <c r="AE51" s="41"/>
      <c r="AF51" s="41"/>
      <c r="AG51" s="41"/>
      <c r="AH51" s="95"/>
      <c r="AI51" s="97"/>
      <c r="AJ51" s="98"/>
      <c r="AK51" s="98"/>
      <c r="AL51" s="98"/>
      <c r="AM51" s="98"/>
      <c r="AN51" s="98"/>
      <c r="AO51" s="141"/>
      <c r="AP51" s="141"/>
      <c r="AQ51" s="141"/>
      <c r="AR51" s="141"/>
      <c r="AS51" s="141"/>
      <c r="AT51" s="142"/>
      <c r="AU51" s="140"/>
      <c r="AV51" s="98"/>
      <c r="AW51" s="98"/>
      <c r="AX51" s="141"/>
      <c r="AY51" s="141"/>
      <c r="AZ51" s="98"/>
      <c r="BA51" s="98"/>
      <c r="BB51" s="141"/>
      <c r="BC51" s="141"/>
      <c r="BD51" s="141"/>
      <c r="BE51" s="141"/>
      <c r="BF51" s="142"/>
    </row>
    <row r="52" spans="1:165" x14ac:dyDescent="0.25">
      <c r="A52" s="41" t="s">
        <v>226</v>
      </c>
      <c r="B52" s="225" t="s">
        <v>10</v>
      </c>
      <c r="C52" s="225" t="s">
        <v>224</v>
      </c>
      <c r="D52" s="7" t="s">
        <v>318</v>
      </c>
      <c r="E52" s="96"/>
      <c r="F52" s="41"/>
      <c r="G52" s="41"/>
      <c r="H52" s="41"/>
      <c r="I52" s="41"/>
      <c r="J52" s="106" t="s">
        <v>42</v>
      </c>
      <c r="K52" s="96"/>
      <c r="L52" s="41"/>
      <c r="M52" s="41"/>
      <c r="N52" s="41"/>
      <c r="O52" s="101" t="s">
        <v>42</v>
      </c>
      <c r="P52" s="95"/>
      <c r="Q52" s="96"/>
      <c r="R52" s="41"/>
      <c r="S52" s="41"/>
      <c r="T52" s="41"/>
      <c r="U52" s="41"/>
      <c r="V52" s="95"/>
      <c r="X52" s="101" t="s">
        <v>42</v>
      </c>
      <c r="Y52" s="41"/>
      <c r="Z52" s="41"/>
      <c r="AA52" s="41"/>
      <c r="AB52" s="95"/>
      <c r="AD52" s="101" t="s">
        <v>42</v>
      </c>
      <c r="AE52" s="41"/>
      <c r="AF52" s="41"/>
      <c r="AG52" s="41"/>
      <c r="AH52" s="106" t="s">
        <v>42</v>
      </c>
      <c r="AI52" s="97"/>
      <c r="AJ52" s="98"/>
      <c r="AK52" s="98"/>
      <c r="AL52" s="98"/>
      <c r="AM52" s="301"/>
      <c r="AN52" s="98"/>
      <c r="AO52" s="290"/>
      <c r="AP52" s="101" t="s">
        <v>42</v>
      </c>
      <c r="AQ52" s="98"/>
      <c r="AR52" s="98"/>
      <c r="AS52" s="98"/>
      <c r="AT52" s="99"/>
      <c r="AU52" s="97"/>
      <c r="AV52" s="101" t="s">
        <v>42</v>
      </c>
      <c r="AW52" s="98"/>
      <c r="AX52" s="98"/>
      <c r="AY52" s="318"/>
      <c r="AZ52" s="98"/>
      <c r="BA52" s="98"/>
      <c r="BB52" s="290"/>
      <c r="BC52" s="290"/>
      <c r="BD52" s="98"/>
      <c r="BE52" s="98"/>
      <c r="BF52" s="99"/>
    </row>
    <row r="53" spans="1:165" s="27" customFormat="1" x14ac:dyDescent="0.25">
      <c r="A53" s="136" t="s">
        <v>229</v>
      </c>
      <c r="B53" s="136"/>
      <c r="C53" s="136"/>
      <c r="D53" s="137"/>
      <c r="E53" s="138"/>
      <c r="F53" s="136"/>
      <c r="G53" s="136"/>
      <c r="H53" s="136"/>
      <c r="I53" s="136"/>
      <c r="J53" s="139"/>
      <c r="K53" s="138"/>
      <c r="L53" s="136"/>
      <c r="M53" s="136"/>
      <c r="N53" s="136"/>
      <c r="O53" s="136"/>
      <c r="P53" s="139"/>
      <c r="Q53" s="138"/>
      <c r="R53" s="136"/>
      <c r="S53" s="136"/>
      <c r="T53" s="136"/>
      <c r="U53" s="136"/>
      <c r="V53" s="139"/>
      <c r="W53" s="138"/>
      <c r="X53" s="136"/>
      <c r="Y53" s="136"/>
      <c r="Z53" s="136"/>
      <c r="AA53" s="136"/>
      <c r="AB53" s="139"/>
      <c r="AC53" s="138"/>
      <c r="AD53" s="136"/>
      <c r="AE53" s="136"/>
      <c r="AF53" s="136"/>
      <c r="AG53" s="136"/>
      <c r="AH53" s="139"/>
      <c r="AI53" s="315"/>
      <c r="AJ53" s="300"/>
      <c r="AK53" s="300"/>
      <c r="AL53" s="300"/>
      <c r="AM53" s="300"/>
      <c r="AN53" s="300"/>
      <c r="AO53" s="297"/>
      <c r="AP53" s="136"/>
      <c r="AQ53" s="136"/>
      <c r="AR53" s="136"/>
      <c r="AS53" s="136"/>
      <c r="AT53" s="139"/>
      <c r="AU53" s="138"/>
      <c r="AV53" s="136"/>
      <c r="AW53" s="136"/>
      <c r="AX53" s="136"/>
      <c r="AY53" s="137"/>
      <c r="AZ53" s="300"/>
      <c r="BA53" s="300"/>
      <c r="BB53" s="297"/>
      <c r="BC53" s="136"/>
      <c r="BD53" s="136"/>
      <c r="BE53" s="136"/>
      <c r="BF53" s="139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8"/>
      <c r="FA53" s="28"/>
      <c r="FB53" s="28"/>
      <c r="FC53" s="28"/>
      <c r="FD53" s="28"/>
      <c r="FE53" s="28"/>
      <c r="FF53" s="28"/>
      <c r="FG53" s="28"/>
      <c r="FH53" s="28"/>
      <c r="FI53" s="28"/>
    </row>
    <row r="54" spans="1:165" ht="45" x14ac:dyDescent="0.25">
      <c r="A54" s="41" t="s">
        <v>319</v>
      </c>
      <c r="B54" s="225" t="s">
        <v>427</v>
      </c>
      <c r="C54" s="225" t="s">
        <v>432</v>
      </c>
      <c r="D54" s="7" t="s">
        <v>321</v>
      </c>
      <c r="E54" s="96"/>
      <c r="F54" s="41"/>
      <c r="G54" s="41"/>
      <c r="H54" s="41"/>
      <c r="I54" s="123"/>
      <c r="J54" s="123"/>
      <c r="K54" s="96"/>
      <c r="L54" s="41"/>
      <c r="M54" s="41"/>
      <c r="N54" s="41"/>
      <c r="O54" s="41"/>
      <c r="P54" s="95"/>
      <c r="Q54" s="96"/>
      <c r="R54" s="41"/>
      <c r="S54" s="41"/>
      <c r="T54" s="41"/>
      <c r="U54" s="41"/>
      <c r="V54" s="95"/>
      <c r="W54" s="96"/>
      <c r="X54" s="41"/>
      <c r="Y54" s="41"/>
      <c r="Z54" s="41"/>
      <c r="AA54" s="41"/>
      <c r="AB54" s="95"/>
      <c r="AC54" s="96"/>
      <c r="AD54" s="41"/>
      <c r="AE54" s="41"/>
      <c r="AF54" s="41"/>
      <c r="AG54" s="41"/>
      <c r="AH54" s="95"/>
      <c r="AI54" s="97"/>
      <c r="AJ54" s="98"/>
      <c r="AK54" s="98"/>
      <c r="AL54" s="98"/>
      <c r="AM54" s="98"/>
      <c r="AN54" s="98"/>
      <c r="AO54" s="290"/>
      <c r="AP54" s="98"/>
      <c r="AQ54" s="98"/>
      <c r="AR54" s="98"/>
      <c r="AS54" s="98"/>
      <c r="AT54" s="99"/>
      <c r="AU54" s="97"/>
      <c r="AV54" s="98"/>
      <c r="AW54" s="98"/>
      <c r="AX54" s="98"/>
      <c r="AY54" s="318"/>
      <c r="AZ54" s="98"/>
      <c r="BA54" s="98"/>
      <c r="BB54" s="290"/>
      <c r="BC54" s="98"/>
      <c r="BD54" s="98"/>
      <c r="BE54" s="98"/>
      <c r="BF54" s="99"/>
    </row>
    <row r="55" spans="1:165" ht="49.5" customHeight="1" x14ac:dyDescent="0.25">
      <c r="A55" s="41" t="s">
        <v>233</v>
      </c>
      <c r="B55" s="225" t="s">
        <v>427</v>
      </c>
      <c r="C55" s="225" t="s">
        <v>432</v>
      </c>
      <c r="D55" s="7" t="s">
        <v>234</v>
      </c>
      <c r="E55" s="96"/>
      <c r="F55" s="41"/>
      <c r="G55" s="41"/>
      <c r="H55" s="41"/>
      <c r="I55" s="41"/>
      <c r="J55" s="221"/>
      <c r="K55" s="96"/>
      <c r="L55" s="41"/>
      <c r="M55" s="41"/>
      <c r="N55" s="41"/>
      <c r="O55" s="41"/>
      <c r="P55" s="95"/>
      <c r="Q55" s="96"/>
      <c r="R55" s="41"/>
      <c r="S55" s="41"/>
      <c r="T55" s="41"/>
      <c r="U55" s="41"/>
      <c r="V55" s="95"/>
      <c r="W55" s="96"/>
      <c r="X55" s="41"/>
      <c r="Y55" s="41"/>
      <c r="Z55" s="41"/>
      <c r="AA55" s="41"/>
      <c r="AB55" s="95"/>
      <c r="AC55" s="96"/>
      <c r="AD55" s="41"/>
      <c r="AE55" s="41"/>
      <c r="AF55" s="41"/>
      <c r="AG55" s="41"/>
      <c r="AH55" s="95"/>
      <c r="AI55" s="97"/>
      <c r="AJ55" s="98"/>
      <c r="AK55" s="98"/>
      <c r="AL55" s="98"/>
      <c r="AM55" s="98"/>
      <c r="AN55" s="98"/>
      <c r="AO55" s="290"/>
      <c r="AP55" s="98"/>
      <c r="AQ55" s="98"/>
      <c r="AR55" s="98"/>
      <c r="AS55" s="98"/>
      <c r="AT55" s="99"/>
      <c r="AU55" s="97"/>
      <c r="AV55" s="98"/>
      <c r="AW55" s="98"/>
      <c r="AX55" s="98"/>
      <c r="AY55" s="318"/>
      <c r="AZ55" s="98"/>
      <c r="BA55" s="98"/>
      <c r="BB55" s="290"/>
      <c r="BC55" s="98"/>
      <c r="BD55" s="98"/>
      <c r="BE55" s="98"/>
      <c r="BF55" s="99"/>
    </row>
    <row r="56" spans="1:165" ht="35.25" customHeight="1" x14ac:dyDescent="0.25">
      <c r="A56" s="41" t="s">
        <v>323</v>
      </c>
      <c r="B56" s="225" t="s">
        <v>427</v>
      </c>
      <c r="C56" s="225" t="s">
        <v>224</v>
      </c>
      <c r="D56" s="7" t="s">
        <v>147</v>
      </c>
      <c r="E56" s="96"/>
      <c r="F56" s="41"/>
      <c r="G56" s="41"/>
      <c r="H56" s="41"/>
      <c r="I56" s="41"/>
      <c r="J56" s="221"/>
      <c r="K56" s="96"/>
      <c r="L56" s="41"/>
      <c r="M56" s="41"/>
      <c r="N56" s="41"/>
      <c r="O56" s="41"/>
      <c r="P56" s="95"/>
      <c r="Q56" s="96"/>
      <c r="R56" s="41"/>
      <c r="S56" s="41"/>
      <c r="T56" s="41"/>
      <c r="U56" s="41"/>
      <c r="V56" s="95"/>
      <c r="W56" s="96"/>
      <c r="X56" s="41"/>
      <c r="Y56" s="41"/>
      <c r="Z56" s="41"/>
      <c r="AA56" s="41"/>
      <c r="AB56" s="95"/>
      <c r="AC56" s="96"/>
      <c r="AD56" s="41"/>
      <c r="AE56" s="41"/>
      <c r="AF56" s="41"/>
      <c r="AG56" s="41"/>
      <c r="AH56" s="95"/>
      <c r="AI56" s="97"/>
      <c r="AJ56" s="98"/>
      <c r="AK56" s="98"/>
      <c r="AL56" s="98"/>
      <c r="AM56" s="98"/>
      <c r="AN56" s="98"/>
      <c r="AO56" s="290"/>
      <c r="AP56" s="98"/>
      <c r="AQ56" s="98"/>
      <c r="AR56" s="98"/>
      <c r="AS56" s="98"/>
      <c r="AT56" s="99"/>
      <c r="AU56" s="97"/>
      <c r="AV56" s="98"/>
      <c r="AW56" s="98"/>
      <c r="AX56" s="98"/>
      <c r="AY56" s="318"/>
      <c r="AZ56" s="98"/>
      <c r="BA56" s="98"/>
      <c r="BB56" s="290"/>
      <c r="BC56" s="98"/>
      <c r="BD56" s="98"/>
      <c r="BE56" s="98"/>
      <c r="BF56" s="99"/>
    </row>
    <row r="57" spans="1:165" ht="51.75" customHeight="1" x14ac:dyDescent="0.25">
      <c r="A57" s="41" t="s">
        <v>324</v>
      </c>
      <c r="B57" s="225" t="s">
        <v>427</v>
      </c>
      <c r="C57" s="225" t="s">
        <v>432</v>
      </c>
      <c r="D57" s="7" t="s">
        <v>235</v>
      </c>
      <c r="E57" s="96"/>
      <c r="F57" s="41"/>
      <c r="G57" s="41"/>
      <c r="H57" s="41"/>
      <c r="I57" s="41"/>
      <c r="J57" s="223"/>
      <c r="K57" s="125"/>
      <c r="L57" s="41"/>
      <c r="M57" s="41"/>
      <c r="N57" s="41"/>
      <c r="O57" s="41"/>
      <c r="P57" s="95"/>
      <c r="Q57" s="96"/>
      <c r="R57" s="41"/>
      <c r="S57" s="41"/>
      <c r="T57" s="41"/>
      <c r="U57" s="41"/>
      <c r="V57" s="95"/>
      <c r="W57" s="96"/>
      <c r="X57" s="41"/>
      <c r="Y57" s="41"/>
      <c r="Z57" s="41"/>
      <c r="AA57" s="41"/>
      <c r="AB57" s="95"/>
      <c r="AC57" s="96"/>
      <c r="AD57" s="41"/>
      <c r="AE57" s="41"/>
      <c r="AF57" s="41"/>
      <c r="AG57" s="41"/>
      <c r="AH57" s="95"/>
      <c r="AI57" s="97"/>
      <c r="AJ57" s="98"/>
      <c r="AK57" s="98"/>
      <c r="AL57" s="98"/>
      <c r="AM57" s="98"/>
      <c r="AN57" s="98"/>
      <c r="AO57" s="290"/>
      <c r="AP57" s="98"/>
      <c r="AQ57" s="98"/>
      <c r="AR57" s="98"/>
      <c r="AS57" s="98"/>
      <c r="AT57" s="99"/>
      <c r="AU57" s="97"/>
      <c r="AV57" s="98"/>
      <c r="AW57" s="98"/>
      <c r="AX57" s="98"/>
      <c r="AY57" s="318"/>
      <c r="AZ57" s="98"/>
      <c r="BA57" s="98"/>
      <c r="BB57" s="290"/>
      <c r="BC57" s="98"/>
      <c r="BD57" s="98"/>
      <c r="BE57" s="98"/>
      <c r="BF57" s="99"/>
    </row>
    <row r="58" spans="1:165" ht="53.25" customHeight="1" x14ac:dyDescent="0.25">
      <c r="A58" s="41" t="s">
        <v>325</v>
      </c>
      <c r="B58" s="225" t="s">
        <v>427</v>
      </c>
      <c r="C58" s="225" t="s">
        <v>432</v>
      </c>
      <c r="D58" s="7" t="s">
        <v>146</v>
      </c>
      <c r="E58" s="96"/>
      <c r="F58" s="41"/>
      <c r="G58" s="41"/>
      <c r="H58" s="41"/>
      <c r="I58" s="41"/>
      <c r="J58" s="221"/>
      <c r="K58" s="96"/>
      <c r="L58" s="41"/>
      <c r="M58" s="41"/>
      <c r="N58" s="41"/>
      <c r="O58" s="41"/>
      <c r="P58" s="95"/>
      <c r="Q58" s="96"/>
      <c r="R58" s="41"/>
      <c r="S58" s="41"/>
      <c r="T58" s="41"/>
      <c r="U58" s="41"/>
      <c r="V58" s="95"/>
      <c r="W58" s="96"/>
      <c r="X58" s="41"/>
      <c r="Y58" s="41"/>
      <c r="Z58" s="41"/>
      <c r="AA58" s="41"/>
      <c r="AB58" s="95"/>
      <c r="AC58" s="96"/>
      <c r="AD58" s="41"/>
      <c r="AE58" s="41"/>
      <c r="AF58" s="41"/>
      <c r="AG58" s="41"/>
      <c r="AH58" s="95"/>
      <c r="AI58" s="97"/>
      <c r="AJ58" s="98"/>
      <c r="AK58" s="98"/>
      <c r="AL58" s="98"/>
      <c r="AM58" s="98"/>
      <c r="AN58" s="98"/>
      <c r="AO58" s="290"/>
      <c r="AP58" s="98"/>
      <c r="AQ58" s="98"/>
      <c r="AR58" s="98"/>
      <c r="AS58" s="98"/>
      <c r="AT58" s="99"/>
      <c r="AU58" s="97"/>
      <c r="AV58" s="98"/>
      <c r="AW58" s="98"/>
      <c r="AX58" s="98"/>
      <c r="AY58" s="318"/>
      <c r="AZ58" s="98"/>
      <c r="BA58" s="98"/>
      <c r="BB58" s="290"/>
      <c r="BC58" s="98"/>
      <c r="BD58" s="98"/>
      <c r="BE58" s="98"/>
      <c r="BF58" s="99"/>
    </row>
    <row r="59" spans="1:165" ht="45" x14ac:dyDescent="0.25">
      <c r="A59" s="41" t="s">
        <v>326</v>
      </c>
      <c r="B59" s="225" t="s">
        <v>427</v>
      </c>
      <c r="C59" s="225" t="s">
        <v>432</v>
      </c>
      <c r="D59" s="7" t="s">
        <v>423</v>
      </c>
      <c r="E59" s="96"/>
      <c r="F59" s="41"/>
      <c r="G59" s="41"/>
      <c r="H59" s="41"/>
      <c r="I59" s="41"/>
      <c r="J59" s="124"/>
      <c r="K59" s="125"/>
      <c r="L59" s="123"/>
      <c r="M59" s="123"/>
      <c r="N59" s="123"/>
      <c r="O59" s="123"/>
      <c r="P59" s="124"/>
      <c r="Q59" s="125"/>
      <c r="R59" s="123"/>
      <c r="S59" s="123"/>
      <c r="T59" s="123"/>
      <c r="U59" s="123"/>
      <c r="V59" s="124"/>
      <c r="W59" s="125"/>
      <c r="X59" s="123"/>
      <c r="Y59" s="123"/>
      <c r="Z59" s="123"/>
      <c r="AA59" s="123"/>
      <c r="AB59" s="124"/>
      <c r="AC59" s="125"/>
      <c r="AD59" s="123"/>
      <c r="AE59" s="123"/>
      <c r="AF59" s="123"/>
      <c r="AG59" s="123"/>
      <c r="AH59" s="124"/>
      <c r="AI59" s="97"/>
      <c r="AJ59" s="98"/>
      <c r="AK59" s="98"/>
      <c r="AL59" s="98"/>
      <c r="AM59" s="98"/>
      <c r="AN59" s="98"/>
      <c r="AO59" s="290"/>
      <c r="AP59" s="98"/>
      <c r="AQ59" s="98"/>
      <c r="AR59" s="98"/>
      <c r="AS59" s="98"/>
      <c r="AT59" s="99"/>
      <c r="AU59" s="97"/>
      <c r="AV59" s="98"/>
      <c r="AW59" s="98"/>
      <c r="AX59" s="98"/>
      <c r="AY59" s="318"/>
      <c r="AZ59" s="98"/>
      <c r="BA59" s="98"/>
      <c r="BB59" s="290"/>
      <c r="BC59" s="98"/>
      <c r="BD59" s="98"/>
      <c r="BE59" s="98"/>
      <c r="BF59" s="128"/>
    </row>
    <row r="60" spans="1:165" ht="45" x14ac:dyDescent="0.25">
      <c r="A60" s="41" t="s">
        <v>265</v>
      </c>
      <c r="B60" s="225" t="s">
        <v>427</v>
      </c>
      <c r="C60" s="225" t="s">
        <v>432</v>
      </c>
      <c r="D60" s="7" t="s">
        <v>146</v>
      </c>
      <c r="E60" s="96"/>
      <c r="F60" s="41"/>
      <c r="G60" s="41"/>
      <c r="H60" s="41"/>
      <c r="I60" s="41"/>
      <c r="J60" s="95"/>
      <c r="K60" s="96"/>
      <c r="L60" s="41"/>
      <c r="M60" s="41"/>
      <c r="N60" s="41"/>
      <c r="O60" s="41"/>
      <c r="P60" s="95"/>
      <c r="Q60" s="96"/>
      <c r="R60" s="41"/>
      <c r="S60" s="41"/>
      <c r="T60" s="41"/>
      <c r="U60" s="41"/>
      <c r="V60" s="95"/>
      <c r="W60" s="96"/>
      <c r="X60" s="41"/>
      <c r="Y60" s="41"/>
      <c r="Z60" s="41"/>
      <c r="AA60" s="41"/>
      <c r="AB60" s="95"/>
      <c r="AC60" s="96"/>
      <c r="AD60" s="41"/>
      <c r="AE60" s="41"/>
      <c r="AF60" s="41"/>
      <c r="AG60" s="41"/>
      <c r="AH60" s="124"/>
      <c r="AI60" s="97"/>
      <c r="AJ60" s="98"/>
      <c r="AK60" s="98"/>
      <c r="AL60" s="98"/>
      <c r="AM60" s="98"/>
      <c r="AN60" s="98"/>
      <c r="AO60" s="290"/>
      <c r="AP60" s="98"/>
      <c r="AQ60" s="98"/>
      <c r="AR60" s="98"/>
      <c r="AS60" s="98"/>
      <c r="AT60" s="99"/>
      <c r="AU60" s="97"/>
      <c r="AV60" s="98"/>
      <c r="AW60" s="98"/>
      <c r="AX60" s="98"/>
      <c r="AY60" s="318"/>
      <c r="AZ60" s="98"/>
      <c r="BA60" s="98"/>
      <c r="BB60" s="290"/>
      <c r="BC60" s="98"/>
      <c r="BD60" s="98"/>
      <c r="BE60" s="98"/>
      <c r="BF60" s="99"/>
    </row>
    <row r="61" spans="1:165" ht="45" x14ac:dyDescent="0.25">
      <c r="A61" s="41" t="s">
        <v>328</v>
      </c>
      <c r="B61" s="225" t="s">
        <v>427</v>
      </c>
      <c r="C61" s="225" t="s">
        <v>432</v>
      </c>
      <c r="D61" s="7" t="s">
        <v>329</v>
      </c>
      <c r="E61" s="96"/>
      <c r="F61" s="41"/>
      <c r="G61" s="41"/>
      <c r="H61" s="41"/>
      <c r="I61" s="41"/>
      <c r="J61" s="95"/>
      <c r="K61" s="96"/>
      <c r="L61" s="100"/>
      <c r="M61" s="41"/>
      <c r="N61" s="41"/>
      <c r="O61" s="41"/>
      <c r="P61" s="95"/>
      <c r="Q61" s="96"/>
      <c r="R61" s="41"/>
      <c r="S61" s="41"/>
      <c r="T61" s="41"/>
      <c r="U61" s="41"/>
      <c r="V61" s="102"/>
      <c r="W61" s="96"/>
      <c r="X61" s="41"/>
      <c r="Y61" s="41"/>
      <c r="Z61" s="41"/>
      <c r="AA61" s="41"/>
      <c r="AB61" s="95"/>
      <c r="AC61" s="94"/>
      <c r="AD61" s="41"/>
      <c r="AE61" s="41"/>
      <c r="AF61" s="41"/>
      <c r="AG61" s="41"/>
      <c r="AH61" s="124"/>
      <c r="AI61" s="97"/>
      <c r="AJ61" s="98"/>
      <c r="AK61" s="98"/>
      <c r="AL61" s="98"/>
      <c r="AM61" s="98"/>
      <c r="AN61" s="98"/>
      <c r="AO61" s="290"/>
      <c r="AP61" s="98"/>
      <c r="AQ61" s="98"/>
      <c r="AR61" s="98"/>
      <c r="AS61" s="98"/>
      <c r="AT61" s="99"/>
      <c r="AU61" s="97"/>
      <c r="AV61" s="98"/>
      <c r="AW61" s="98"/>
      <c r="AX61" s="98"/>
      <c r="AY61" s="318"/>
      <c r="AZ61" s="98"/>
      <c r="BA61" s="98"/>
      <c r="BB61" s="290"/>
      <c r="BC61" s="98"/>
      <c r="BD61" s="98"/>
      <c r="BE61" s="98"/>
      <c r="BF61" s="99"/>
    </row>
    <row r="62" spans="1:165" x14ac:dyDescent="0.25">
      <c r="A62" s="41" t="s">
        <v>130</v>
      </c>
      <c r="B62" s="225" t="s">
        <v>427</v>
      </c>
      <c r="C62" s="225" t="s">
        <v>269</v>
      </c>
      <c r="D62" s="7" t="s">
        <v>271</v>
      </c>
      <c r="E62" s="96"/>
      <c r="F62" s="41"/>
      <c r="G62" s="123"/>
      <c r="H62" s="123"/>
      <c r="I62" s="123"/>
      <c r="J62" s="124"/>
      <c r="K62" s="125"/>
      <c r="L62" s="123"/>
      <c r="M62" s="123"/>
      <c r="N62" s="123"/>
      <c r="O62" s="123"/>
      <c r="P62" s="124"/>
      <c r="Q62" s="125"/>
      <c r="R62" s="123"/>
      <c r="S62" s="123"/>
      <c r="T62" s="123"/>
      <c r="U62" s="123"/>
      <c r="V62" s="124"/>
      <c r="W62" s="125"/>
      <c r="X62" s="123"/>
      <c r="Y62" s="123"/>
      <c r="Z62" s="123"/>
      <c r="AA62" s="123"/>
      <c r="AB62" s="124"/>
      <c r="AC62" s="125"/>
      <c r="AD62" s="123"/>
      <c r="AE62" s="123"/>
      <c r="AF62" s="123"/>
      <c r="AG62" s="123"/>
      <c r="AH62" s="124"/>
      <c r="AI62" s="126"/>
      <c r="AJ62" s="127"/>
      <c r="AK62" s="127"/>
      <c r="AL62" s="127"/>
      <c r="AM62" s="127"/>
      <c r="AN62" s="127"/>
      <c r="AO62" s="295"/>
      <c r="AP62" s="127"/>
      <c r="AQ62" s="127"/>
      <c r="AR62" s="127"/>
      <c r="AS62" s="127"/>
      <c r="AT62" s="128"/>
      <c r="AU62" s="126"/>
      <c r="AV62" s="127"/>
      <c r="AW62" s="127"/>
      <c r="AX62" s="127"/>
      <c r="AY62" s="322"/>
      <c r="AZ62" s="127"/>
      <c r="BA62" s="127"/>
      <c r="BB62" s="295"/>
      <c r="BC62" s="127"/>
      <c r="BD62" s="127"/>
      <c r="BE62" s="127"/>
      <c r="BF62" s="128"/>
    </row>
    <row r="63" spans="1:165" s="27" customFormat="1" x14ac:dyDescent="0.25">
      <c r="A63" s="136" t="s">
        <v>228</v>
      </c>
      <c r="B63" s="136"/>
      <c r="C63" s="136"/>
      <c r="D63" s="137"/>
      <c r="E63" s="138"/>
      <c r="F63" s="136"/>
      <c r="G63" s="136"/>
      <c r="H63" s="136"/>
      <c r="I63" s="136"/>
      <c r="J63" s="139"/>
      <c r="K63" s="138"/>
      <c r="L63" s="136"/>
      <c r="M63" s="136"/>
      <c r="N63" s="136"/>
      <c r="O63" s="136"/>
      <c r="P63" s="139"/>
      <c r="Q63" s="138"/>
      <c r="R63" s="136"/>
      <c r="S63" s="136"/>
      <c r="T63" s="136"/>
      <c r="U63" s="136"/>
      <c r="V63" s="139"/>
      <c r="W63" s="138"/>
      <c r="X63" s="136"/>
      <c r="Y63" s="136"/>
      <c r="Z63" s="136"/>
      <c r="AA63" s="136"/>
      <c r="AB63" s="139"/>
      <c r="AC63" s="138"/>
      <c r="AD63" s="136"/>
      <c r="AE63" s="136"/>
      <c r="AF63" s="136"/>
      <c r="AG63" s="136"/>
      <c r="AH63" s="139"/>
      <c r="AI63" s="315"/>
      <c r="AJ63" s="300"/>
      <c r="AK63" s="300"/>
      <c r="AL63" s="300"/>
      <c r="AM63" s="300"/>
      <c r="AN63" s="300"/>
      <c r="AO63" s="297"/>
      <c r="AP63" s="136"/>
      <c r="AQ63" s="136"/>
      <c r="AR63" s="136"/>
      <c r="AS63" s="136"/>
      <c r="AT63" s="139"/>
      <c r="AU63" s="138"/>
      <c r="AV63" s="136"/>
      <c r="AW63" s="136"/>
      <c r="AX63" s="136"/>
      <c r="AY63" s="137"/>
      <c r="AZ63" s="300"/>
      <c r="BA63" s="300"/>
      <c r="BB63" s="297"/>
      <c r="BC63" s="136"/>
      <c r="BD63" s="136"/>
      <c r="BE63" s="136"/>
      <c r="BF63" s="139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8"/>
      <c r="FA63" s="28"/>
      <c r="FB63" s="28"/>
      <c r="FC63" s="28"/>
      <c r="FD63" s="28"/>
      <c r="FE63" s="28"/>
      <c r="FF63" s="28"/>
      <c r="FG63" s="28"/>
      <c r="FH63" s="28"/>
      <c r="FI63" s="28"/>
    </row>
    <row r="64" spans="1:165" x14ac:dyDescent="0.25">
      <c r="A64" s="21" t="s">
        <v>330</v>
      </c>
      <c r="B64" s="225" t="s">
        <v>429</v>
      </c>
      <c r="C64" s="225" t="s">
        <v>224</v>
      </c>
      <c r="D64" s="7" t="s">
        <v>147</v>
      </c>
      <c r="E64" s="96"/>
      <c r="F64" s="41"/>
      <c r="G64" s="41"/>
      <c r="H64" s="41"/>
      <c r="I64" s="123"/>
      <c r="J64" s="123"/>
      <c r="K64" s="96"/>
      <c r="L64" s="41"/>
      <c r="M64" s="41"/>
      <c r="N64" s="41"/>
      <c r="O64" s="41"/>
      <c r="P64" s="95"/>
      <c r="Q64" s="96"/>
      <c r="R64" s="41"/>
      <c r="S64" s="41"/>
      <c r="T64" s="41"/>
      <c r="U64" s="41"/>
      <c r="V64" s="95"/>
      <c r="W64" s="96"/>
      <c r="X64" s="41"/>
      <c r="Y64" s="41"/>
      <c r="Z64" s="41"/>
      <c r="AA64" s="41"/>
      <c r="AB64" s="95"/>
      <c r="AC64" s="96"/>
      <c r="AD64" s="41"/>
      <c r="AE64" s="41"/>
      <c r="AF64" s="41"/>
      <c r="AG64" s="41"/>
      <c r="AH64" s="95"/>
      <c r="AI64" s="97"/>
      <c r="AJ64" s="98"/>
      <c r="AK64" s="98"/>
      <c r="AL64" s="98"/>
      <c r="AM64" s="98"/>
      <c r="AN64" s="98"/>
      <c r="AO64" s="290"/>
      <c r="AP64" s="98"/>
      <c r="AQ64" s="98"/>
      <c r="AR64" s="98"/>
      <c r="AS64" s="98"/>
      <c r="AT64" s="99"/>
      <c r="AU64" s="97"/>
      <c r="AV64" s="98"/>
      <c r="AW64" s="98"/>
      <c r="AX64" s="98"/>
      <c r="AY64" s="318"/>
      <c r="AZ64" s="98"/>
      <c r="BA64" s="98"/>
      <c r="BB64" s="290"/>
      <c r="BC64" s="98"/>
      <c r="BD64" s="98"/>
      <c r="BE64" s="98"/>
      <c r="BF64" s="99"/>
    </row>
    <row r="65" spans="1:165" ht="47.25" customHeight="1" x14ac:dyDescent="0.25">
      <c r="A65" s="41" t="s">
        <v>331</v>
      </c>
      <c r="B65" s="225" t="s">
        <v>429</v>
      </c>
      <c r="C65" s="225" t="s">
        <v>432</v>
      </c>
      <c r="D65" s="7" t="s">
        <v>148</v>
      </c>
      <c r="E65" s="96"/>
      <c r="F65" s="41"/>
      <c r="G65" s="41"/>
      <c r="H65" s="41"/>
      <c r="I65" s="41"/>
      <c r="J65" s="124"/>
      <c r="K65" s="125"/>
      <c r="L65" s="123"/>
      <c r="M65" s="123"/>
      <c r="N65" s="41"/>
      <c r="O65" s="41"/>
      <c r="P65" s="95"/>
      <c r="Q65" s="96"/>
      <c r="R65" s="41"/>
      <c r="S65" s="41"/>
      <c r="T65" s="41"/>
      <c r="U65" s="41"/>
      <c r="V65" s="95"/>
      <c r="W65" s="96"/>
      <c r="X65" s="41"/>
      <c r="Y65" s="41"/>
      <c r="Z65" s="41"/>
      <c r="AA65" s="41"/>
      <c r="AB65" s="95"/>
      <c r="AC65" s="96"/>
      <c r="AD65" s="41"/>
      <c r="AE65" s="41"/>
      <c r="AF65" s="41"/>
      <c r="AG65" s="41"/>
      <c r="AH65" s="95"/>
      <c r="AI65" s="97"/>
      <c r="AJ65" s="98"/>
      <c r="AK65" s="98"/>
      <c r="AL65" s="98"/>
      <c r="AM65" s="98"/>
      <c r="AN65" s="98"/>
      <c r="AO65" s="290"/>
      <c r="AP65" s="98"/>
      <c r="AQ65" s="98"/>
      <c r="AR65" s="98"/>
      <c r="AS65" s="98"/>
      <c r="AT65" s="99"/>
      <c r="AU65" s="97"/>
      <c r="AV65" s="98"/>
      <c r="AW65" s="98"/>
      <c r="AX65" s="98"/>
      <c r="AY65" s="318"/>
      <c r="AZ65" s="98"/>
      <c r="BA65" s="98"/>
      <c r="BB65" s="290"/>
      <c r="BC65" s="98"/>
      <c r="BD65" s="98"/>
      <c r="BE65" s="98"/>
      <c r="BF65" s="99"/>
    </row>
    <row r="66" spans="1:165" ht="47.25" customHeight="1" x14ac:dyDescent="0.25">
      <c r="A66" s="41" t="s">
        <v>334</v>
      </c>
      <c r="B66" s="225" t="s">
        <v>429</v>
      </c>
      <c r="C66" s="225" t="s">
        <v>432</v>
      </c>
      <c r="D66" s="7" t="s">
        <v>335</v>
      </c>
      <c r="E66" s="96"/>
      <c r="F66" s="41"/>
      <c r="G66" s="41"/>
      <c r="H66" s="41"/>
      <c r="I66" s="41"/>
      <c r="J66" s="95"/>
      <c r="K66" s="96"/>
      <c r="L66" s="123"/>
      <c r="M66" s="123"/>
      <c r="N66" s="123"/>
      <c r="O66" s="41"/>
      <c r="P66" s="95"/>
      <c r="Q66" s="96"/>
      <c r="R66" s="41"/>
      <c r="S66" s="41"/>
      <c r="T66" s="41"/>
      <c r="U66" s="41"/>
      <c r="V66" s="95"/>
      <c r="W66" s="96"/>
      <c r="X66" s="41"/>
      <c r="Y66" s="41"/>
      <c r="Z66" s="41"/>
      <c r="AA66" s="41"/>
      <c r="AB66" s="95"/>
      <c r="AC66" s="96"/>
      <c r="AD66" s="41"/>
      <c r="AE66" s="41"/>
      <c r="AF66" s="41"/>
      <c r="AG66" s="41"/>
      <c r="AH66" s="95"/>
      <c r="AI66" s="97"/>
      <c r="AJ66" s="98"/>
      <c r="AK66" s="98"/>
      <c r="AL66" s="98"/>
      <c r="AM66" s="98"/>
      <c r="AN66" s="98"/>
      <c r="AO66" s="290"/>
      <c r="AP66" s="98"/>
      <c r="AQ66" s="98"/>
      <c r="AR66" s="98"/>
      <c r="AS66" s="98"/>
      <c r="AT66" s="99"/>
      <c r="AU66" s="97"/>
      <c r="AV66" s="98"/>
      <c r="AW66" s="98"/>
      <c r="AX66" s="98"/>
      <c r="AY66" s="98"/>
      <c r="AZ66" s="98"/>
      <c r="BA66" s="290"/>
      <c r="BB66" s="98"/>
      <c r="BC66" s="98"/>
      <c r="BD66" s="98"/>
      <c r="BE66" s="98"/>
      <c r="BF66" s="99"/>
    </row>
    <row r="67" spans="1:165" x14ac:dyDescent="0.25">
      <c r="A67" s="41" t="s">
        <v>227</v>
      </c>
      <c r="B67" s="225" t="s">
        <v>429</v>
      </c>
      <c r="C67" s="225" t="s">
        <v>269</v>
      </c>
      <c r="D67" s="7" t="s">
        <v>271</v>
      </c>
      <c r="E67" s="96"/>
      <c r="F67" s="123"/>
      <c r="G67" s="123"/>
      <c r="H67" s="123"/>
      <c r="I67" s="123"/>
      <c r="J67" s="124"/>
      <c r="K67" s="125"/>
      <c r="L67" s="123"/>
      <c r="M67" s="123"/>
      <c r="N67" s="41"/>
      <c r="O67" s="41"/>
      <c r="P67" s="95"/>
      <c r="Q67" s="96"/>
      <c r="R67" s="41"/>
      <c r="S67" s="41"/>
      <c r="T67" s="41"/>
      <c r="U67" s="41"/>
      <c r="V67" s="95"/>
      <c r="W67" s="96"/>
      <c r="X67" s="41"/>
      <c r="Y67" s="41"/>
      <c r="Z67" s="41"/>
      <c r="AA67" s="41"/>
      <c r="AB67" s="95"/>
      <c r="AC67" s="96"/>
      <c r="AD67" s="41"/>
      <c r="AE67" s="41"/>
      <c r="AF67" s="41"/>
      <c r="AG67" s="41"/>
      <c r="AH67" s="95"/>
      <c r="AI67" s="97"/>
      <c r="AJ67" s="98"/>
      <c r="AK67" s="98"/>
      <c r="AL67" s="98"/>
      <c r="AM67" s="98"/>
      <c r="AN67" s="98"/>
      <c r="AO67" s="141"/>
      <c r="AP67" s="141"/>
      <c r="AQ67" s="141"/>
      <c r="AR67" s="141"/>
      <c r="AS67" s="141"/>
      <c r="AT67" s="142"/>
      <c r="AU67" s="97"/>
      <c r="AV67" s="98"/>
      <c r="AW67" s="98"/>
      <c r="AX67" s="98"/>
      <c r="AY67" s="98"/>
      <c r="AZ67" s="98"/>
      <c r="BA67" s="290"/>
      <c r="BB67" s="98"/>
      <c r="BC67" s="98"/>
      <c r="BD67" s="98"/>
      <c r="BE67" s="98"/>
      <c r="BF67" s="99"/>
    </row>
    <row r="68" spans="1:165" s="27" customFormat="1" x14ac:dyDescent="0.25">
      <c r="A68" s="136" t="s">
        <v>336</v>
      </c>
      <c r="B68" s="136"/>
      <c r="C68" s="136"/>
      <c r="D68" s="137"/>
      <c r="E68" s="138"/>
      <c r="F68" s="136"/>
      <c r="G68" s="136"/>
      <c r="H68" s="136"/>
      <c r="I68" s="136"/>
      <c r="J68" s="139"/>
      <c r="K68" s="138"/>
      <c r="L68" s="136"/>
      <c r="M68" s="136"/>
      <c r="N68" s="136"/>
      <c r="O68" s="136"/>
      <c r="P68" s="139"/>
      <c r="Q68" s="138"/>
      <c r="R68" s="136"/>
      <c r="S68" s="136"/>
      <c r="T68" s="136"/>
      <c r="U68" s="136"/>
      <c r="V68" s="139"/>
      <c r="W68" s="138"/>
      <c r="X68" s="136"/>
      <c r="Y68" s="136"/>
      <c r="Z68" s="136"/>
      <c r="AA68" s="136"/>
      <c r="AB68" s="139"/>
      <c r="AC68" s="138"/>
      <c r="AD68" s="136"/>
      <c r="AE68" s="136"/>
      <c r="AF68" s="136"/>
      <c r="AG68" s="136"/>
      <c r="AH68" s="139"/>
      <c r="AI68" s="315"/>
      <c r="AJ68" s="300"/>
      <c r="AK68" s="300"/>
      <c r="AL68" s="300"/>
      <c r="AM68" s="300"/>
      <c r="AN68" s="300"/>
      <c r="AO68" s="297"/>
      <c r="AP68" s="136"/>
      <c r="AQ68" s="136"/>
      <c r="AR68" s="136"/>
      <c r="AS68" s="136"/>
      <c r="AT68" s="139"/>
      <c r="AU68" s="138"/>
      <c r="AV68" s="136"/>
      <c r="AW68" s="136"/>
      <c r="AX68" s="136"/>
      <c r="AY68" s="137"/>
      <c r="AZ68" s="300"/>
      <c r="BA68" s="300"/>
      <c r="BB68" s="297"/>
      <c r="BC68" s="136"/>
      <c r="BD68" s="136"/>
      <c r="BE68" s="136"/>
      <c r="BF68" s="139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8"/>
      <c r="FA68" s="28"/>
      <c r="FB68" s="28"/>
      <c r="FC68" s="28"/>
      <c r="FD68" s="28"/>
      <c r="FE68" s="28"/>
      <c r="FF68" s="28"/>
      <c r="FG68" s="28"/>
      <c r="FH68" s="28"/>
      <c r="FI68" s="28"/>
    </row>
    <row r="69" spans="1:165" ht="30" x14ac:dyDescent="0.25">
      <c r="A69" s="143" t="s">
        <v>337</v>
      </c>
      <c r="B69" s="225" t="s">
        <v>269</v>
      </c>
      <c r="C69" s="225" t="s">
        <v>224</v>
      </c>
      <c r="D69" s="7" t="s">
        <v>151</v>
      </c>
      <c r="E69" s="96"/>
      <c r="F69" s="41"/>
      <c r="G69" s="41"/>
      <c r="H69" s="41"/>
      <c r="I69" s="41"/>
      <c r="J69" s="95"/>
      <c r="K69" s="96"/>
      <c r="L69" s="41"/>
      <c r="M69" s="41"/>
      <c r="N69" s="123"/>
      <c r="O69" s="123"/>
      <c r="P69" s="123"/>
      <c r="Q69" s="96"/>
      <c r="R69" s="41"/>
      <c r="S69" s="41"/>
      <c r="T69" s="41"/>
      <c r="U69" s="41"/>
      <c r="V69" s="95"/>
      <c r="W69" s="96"/>
      <c r="X69" s="41"/>
      <c r="Y69" s="41"/>
      <c r="Z69" s="41"/>
      <c r="AA69" s="41"/>
      <c r="AB69" s="95"/>
      <c r="AC69" s="96"/>
      <c r="AD69" s="41"/>
      <c r="AE69" s="41"/>
      <c r="AF69" s="41"/>
      <c r="AG69" s="41"/>
      <c r="AH69" s="95"/>
      <c r="AI69" s="97"/>
      <c r="AJ69" s="98"/>
      <c r="AK69" s="98"/>
      <c r="AL69" s="98"/>
      <c r="AM69" s="98"/>
      <c r="AN69" s="98"/>
      <c r="AO69" s="290"/>
      <c r="AP69" s="98"/>
      <c r="AQ69" s="98"/>
      <c r="AR69" s="98"/>
      <c r="AS69" s="98"/>
      <c r="AT69" s="99"/>
      <c r="AU69" s="97"/>
      <c r="AV69" s="98"/>
      <c r="AW69" s="98"/>
      <c r="AX69" s="98"/>
      <c r="AY69" s="318"/>
      <c r="AZ69" s="98"/>
      <c r="BA69" s="98"/>
      <c r="BB69" s="290"/>
      <c r="BC69" s="98"/>
      <c r="BD69" s="98"/>
      <c r="BE69" s="98"/>
      <c r="BF69" s="99"/>
    </row>
    <row r="70" spans="1:165" ht="45" x14ac:dyDescent="0.25">
      <c r="A70" s="224" t="s">
        <v>338</v>
      </c>
      <c r="B70" s="225" t="s">
        <v>269</v>
      </c>
      <c r="C70" s="225" t="s">
        <v>224</v>
      </c>
      <c r="D70" s="7" t="s">
        <v>339</v>
      </c>
      <c r="E70" s="96"/>
      <c r="F70" s="41"/>
      <c r="G70" s="41"/>
      <c r="H70" s="41"/>
      <c r="I70" s="41"/>
      <c r="J70" s="95"/>
      <c r="K70" s="96"/>
      <c r="L70" s="41"/>
      <c r="M70" s="41"/>
      <c r="N70" s="41"/>
      <c r="O70" s="41"/>
      <c r="P70" s="95"/>
      <c r="Q70" s="125"/>
      <c r="R70" s="123"/>
      <c r="S70" s="123"/>
      <c r="T70" s="123"/>
      <c r="U70" s="123"/>
      <c r="V70" s="124"/>
      <c r="W70" s="96"/>
      <c r="X70" s="41"/>
      <c r="Y70" s="41"/>
      <c r="Z70" s="41"/>
      <c r="AA70" s="41"/>
      <c r="AB70" s="95"/>
      <c r="AC70" s="96"/>
      <c r="AD70" s="41"/>
      <c r="AE70" s="41"/>
      <c r="AF70" s="41"/>
      <c r="AG70" s="41"/>
      <c r="AH70" s="95"/>
      <c r="AI70" s="97"/>
      <c r="AJ70" s="98"/>
      <c r="AK70" s="98"/>
      <c r="AL70" s="98"/>
      <c r="AM70" s="98"/>
      <c r="AN70" s="98"/>
      <c r="AO70" s="290"/>
      <c r="AP70" s="98"/>
      <c r="AQ70" s="98"/>
      <c r="AR70" s="98"/>
      <c r="AS70" s="98"/>
      <c r="AT70" s="99"/>
      <c r="AU70" s="97"/>
      <c r="AV70" s="98"/>
      <c r="AW70" s="98"/>
      <c r="AX70" s="98"/>
      <c r="AY70" s="318"/>
      <c r="AZ70" s="98"/>
      <c r="BA70" s="98"/>
      <c r="BB70" s="290"/>
      <c r="BC70" s="98"/>
      <c r="BD70" s="98"/>
      <c r="BE70" s="98"/>
      <c r="BF70" s="99"/>
    </row>
    <row r="71" spans="1:165" x14ac:dyDescent="0.25">
      <c r="A71" s="41" t="s">
        <v>236</v>
      </c>
      <c r="B71" s="225" t="s">
        <v>269</v>
      </c>
      <c r="C71" s="225" t="s">
        <v>224</v>
      </c>
      <c r="D71" s="7" t="s">
        <v>150</v>
      </c>
      <c r="E71" s="96"/>
      <c r="F71" s="41"/>
      <c r="G71" s="41"/>
      <c r="H71" s="41"/>
      <c r="I71" s="41"/>
      <c r="J71" s="95"/>
      <c r="K71" s="96"/>
      <c r="L71" s="41"/>
      <c r="M71" s="41"/>
      <c r="N71" s="41"/>
      <c r="O71" s="41"/>
      <c r="P71" s="95"/>
      <c r="Q71" s="125"/>
      <c r="R71" s="123"/>
      <c r="S71" s="123"/>
      <c r="T71" s="123"/>
      <c r="U71" s="123"/>
      <c r="V71" s="124"/>
      <c r="W71" s="125"/>
      <c r="X71" s="41"/>
      <c r="Y71" s="41"/>
      <c r="Z71" s="41"/>
      <c r="AA71" s="41"/>
      <c r="AB71" s="95"/>
      <c r="AC71" s="96"/>
      <c r="AD71" s="41"/>
      <c r="AE71" s="41"/>
      <c r="AF71" s="41"/>
      <c r="AG71" s="41"/>
      <c r="AH71" s="95"/>
      <c r="AI71" s="97"/>
      <c r="AJ71" s="98"/>
      <c r="AK71" s="98"/>
      <c r="AL71" s="98"/>
      <c r="AM71" s="98"/>
      <c r="AN71" s="98"/>
      <c r="AO71" s="290"/>
      <c r="AP71" s="98"/>
      <c r="AQ71" s="98"/>
      <c r="AR71" s="98"/>
      <c r="AS71" s="98"/>
      <c r="AT71" s="99"/>
      <c r="AU71" s="97"/>
      <c r="AV71" s="98"/>
      <c r="AW71" s="98"/>
      <c r="AX71" s="98"/>
      <c r="AY71" s="318"/>
      <c r="AZ71" s="98"/>
      <c r="BA71" s="98"/>
      <c r="BB71" s="290"/>
      <c r="BC71" s="98"/>
      <c r="BD71" s="98"/>
      <c r="BE71" s="98"/>
      <c r="BF71" s="99"/>
    </row>
    <row r="72" spans="1:165" x14ac:dyDescent="0.25">
      <c r="A72" s="41" t="s">
        <v>340</v>
      </c>
      <c r="B72" s="225" t="s">
        <v>269</v>
      </c>
      <c r="C72" s="225" t="s">
        <v>271</v>
      </c>
      <c r="D72" s="7" t="s">
        <v>271</v>
      </c>
      <c r="E72" s="96"/>
      <c r="F72" s="41"/>
      <c r="G72" s="41"/>
      <c r="H72" s="41"/>
      <c r="I72" s="41"/>
      <c r="J72" s="95"/>
      <c r="K72" s="96"/>
      <c r="L72" s="41"/>
      <c r="M72" s="123"/>
      <c r="N72" s="123"/>
      <c r="O72" s="123"/>
      <c r="P72" s="124"/>
      <c r="Q72" s="125"/>
      <c r="R72" s="123"/>
      <c r="S72" s="123"/>
      <c r="T72" s="123"/>
      <c r="U72" s="123"/>
      <c r="V72" s="124"/>
      <c r="W72" s="125"/>
      <c r="X72" s="123"/>
      <c r="Y72" s="41"/>
      <c r="Z72" s="41"/>
      <c r="AA72" s="41"/>
      <c r="AB72" s="95"/>
      <c r="AC72" s="96"/>
      <c r="AD72" s="41"/>
      <c r="AE72" s="41"/>
      <c r="AF72" s="41"/>
      <c r="AG72" s="41"/>
      <c r="AH72" s="95"/>
      <c r="AI72" s="97"/>
      <c r="AJ72" s="98"/>
      <c r="AK72" s="98"/>
      <c r="AL72" s="98"/>
      <c r="AM72" s="98"/>
      <c r="AN72" s="98"/>
      <c r="AO72" s="290"/>
      <c r="AP72" s="98"/>
      <c r="AQ72" s="98"/>
      <c r="AR72" s="98"/>
      <c r="AS72" s="98"/>
      <c r="AT72" s="99"/>
      <c r="AU72" s="97"/>
      <c r="AV72" s="98"/>
      <c r="AW72" s="98"/>
      <c r="AX72" s="98"/>
      <c r="AY72" s="318"/>
      <c r="AZ72" s="98"/>
      <c r="BA72" s="98"/>
      <c r="BB72" s="290"/>
      <c r="BC72" s="98"/>
      <c r="BD72" s="98"/>
      <c r="BE72" s="98"/>
      <c r="BF72" s="99"/>
    </row>
    <row r="73" spans="1:165" s="27" customFormat="1" x14ac:dyDescent="0.25">
      <c r="A73" s="136" t="s">
        <v>341</v>
      </c>
      <c r="B73" s="136"/>
      <c r="C73" s="136"/>
      <c r="D73" s="137"/>
      <c r="E73" s="138"/>
      <c r="F73" s="136"/>
      <c r="G73" s="136"/>
      <c r="H73" s="136"/>
      <c r="I73" s="136"/>
      <c r="J73" s="139"/>
      <c r="K73" s="138"/>
      <c r="L73" s="136"/>
      <c r="M73" s="136"/>
      <c r="N73" s="136"/>
      <c r="O73" s="136"/>
      <c r="P73" s="139"/>
      <c r="Q73" s="138"/>
      <c r="R73" s="136"/>
      <c r="S73" s="136"/>
      <c r="T73" s="136"/>
      <c r="U73" s="136"/>
      <c r="V73" s="139"/>
      <c r="W73" s="138"/>
      <c r="X73" s="136"/>
      <c r="Y73" s="136"/>
      <c r="Z73" s="136"/>
      <c r="AA73" s="136"/>
      <c r="AB73" s="139"/>
      <c r="AC73" s="138"/>
      <c r="AD73" s="136"/>
      <c r="AE73" s="136"/>
      <c r="AF73" s="136"/>
      <c r="AG73" s="136"/>
      <c r="AH73" s="139"/>
      <c r="AI73" s="315"/>
      <c r="AJ73" s="300"/>
      <c r="AK73" s="300"/>
      <c r="AL73" s="300"/>
      <c r="AM73" s="300"/>
      <c r="AN73" s="300"/>
      <c r="AO73" s="297"/>
      <c r="AP73" s="136"/>
      <c r="AQ73" s="136"/>
      <c r="AR73" s="136"/>
      <c r="AS73" s="136"/>
      <c r="AT73" s="139"/>
      <c r="AU73" s="138"/>
      <c r="AV73" s="136"/>
      <c r="AW73" s="136"/>
      <c r="AX73" s="136"/>
      <c r="AY73" s="137"/>
      <c r="AZ73" s="300"/>
      <c r="BA73" s="300"/>
      <c r="BB73" s="297"/>
      <c r="BC73" s="136"/>
      <c r="BD73" s="136"/>
      <c r="BE73" s="136"/>
      <c r="BF73" s="139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8"/>
      <c r="FA73" s="28"/>
      <c r="FB73" s="28"/>
      <c r="FC73" s="28"/>
      <c r="FD73" s="28"/>
      <c r="FE73" s="28"/>
      <c r="FF73" s="28"/>
      <c r="FG73" s="28"/>
      <c r="FH73" s="28"/>
      <c r="FI73" s="28"/>
    </row>
    <row r="74" spans="1:165" x14ac:dyDescent="0.25">
      <c r="A74" s="41" t="s">
        <v>342</v>
      </c>
      <c r="B74" s="225" t="s">
        <v>430</v>
      </c>
      <c r="C74" s="225" t="s">
        <v>224</v>
      </c>
      <c r="D74" s="7" t="s">
        <v>343</v>
      </c>
      <c r="E74" s="96"/>
      <c r="F74" s="41"/>
      <c r="G74" s="41"/>
      <c r="H74" s="41"/>
      <c r="I74" s="41"/>
      <c r="J74" s="95"/>
      <c r="K74" s="96"/>
      <c r="L74" s="41"/>
      <c r="M74" s="41"/>
      <c r="N74" s="41"/>
      <c r="O74" s="41"/>
      <c r="P74" s="95"/>
      <c r="Q74" s="96"/>
      <c r="R74" s="41"/>
      <c r="S74" s="41"/>
      <c r="T74" s="41"/>
      <c r="U74" s="41"/>
      <c r="V74" s="95"/>
      <c r="W74" s="96"/>
      <c r="X74" s="100"/>
      <c r="Y74" s="100"/>
      <c r="Z74" s="41"/>
      <c r="AA74" s="41"/>
      <c r="AB74" s="95"/>
      <c r="AC74" s="96"/>
      <c r="AD74" s="41"/>
      <c r="AE74" s="41"/>
      <c r="AF74" s="41"/>
      <c r="AG74" s="41"/>
      <c r="AH74" s="95"/>
      <c r="AI74" s="97"/>
      <c r="AJ74" s="98"/>
      <c r="AK74" s="98"/>
      <c r="AL74" s="98"/>
      <c r="AM74" s="98"/>
      <c r="AN74" s="98"/>
      <c r="AO74" s="290"/>
      <c r="AP74" s="98"/>
      <c r="AQ74" s="98"/>
      <c r="AR74" s="98"/>
      <c r="AS74" s="98"/>
      <c r="AT74" s="99"/>
      <c r="AU74" s="97"/>
      <c r="AV74" s="98"/>
      <c r="AW74" s="98"/>
      <c r="AX74" s="98"/>
      <c r="AY74" s="318"/>
      <c r="AZ74" s="98"/>
      <c r="BA74" s="98"/>
      <c r="BB74" s="290"/>
      <c r="BC74" s="98"/>
      <c r="BD74" s="98"/>
      <c r="BE74" s="98"/>
      <c r="BF74" s="99"/>
    </row>
    <row r="75" spans="1:165" ht="45" hidden="1" x14ac:dyDescent="0.25">
      <c r="A75" s="41" t="s">
        <v>242</v>
      </c>
      <c r="B75" s="225" t="s">
        <v>430</v>
      </c>
      <c r="C75" s="225" t="s">
        <v>432</v>
      </c>
      <c r="D75" s="7" t="s">
        <v>344</v>
      </c>
      <c r="E75" s="96"/>
      <c r="F75" s="41"/>
      <c r="G75" s="41"/>
      <c r="H75" s="41"/>
      <c r="I75" s="41"/>
      <c r="J75" s="95"/>
      <c r="K75" s="96"/>
      <c r="L75" s="41"/>
      <c r="M75" s="41"/>
      <c r="N75" s="41"/>
      <c r="O75" s="41"/>
      <c r="P75" s="95"/>
      <c r="Q75" s="96"/>
      <c r="R75" s="41"/>
      <c r="S75" s="41"/>
      <c r="T75" s="41"/>
      <c r="U75" s="41"/>
      <c r="V75" s="95"/>
      <c r="W75" s="96"/>
      <c r="X75" s="41"/>
      <c r="Y75" s="41"/>
      <c r="Z75" s="123"/>
      <c r="AA75" s="41"/>
      <c r="AB75" s="95"/>
      <c r="AC75" s="96"/>
      <c r="AD75" s="41"/>
      <c r="AE75" s="41"/>
      <c r="AF75" s="41"/>
      <c r="AG75" s="41"/>
      <c r="AH75" s="95"/>
      <c r="AI75" s="97"/>
      <c r="AJ75" s="98"/>
      <c r="AK75" s="98"/>
      <c r="AL75" s="98"/>
      <c r="AM75" s="98"/>
      <c r="AN75" s="98"/>
      <c r="AO75" s="290"/>
      <c r="AP75" s="98"/>
      <c r="AQ75" s="98"/>
      <c r="AR75" s="98"/>
      <c r="AS75" s="98"/>
      <c r="AT75" s="99"/>
      <c r="AU75" s="97"/>
      <c r="AV75" s="98"/>
      <c r="AW75" s="98"/>
      <c r="AX75" s="98"/>
      <c r="AY75" s="318"/>
      <c r="AZ75" s="98"/>
      <c r="BA75" s="98"/>
      <c r="BB75" s="290"/>
      <c r="BC75" s="98"/>
      <c r="BD75" s="98"/>
      <c r="BE75" s="98"/>
      <c r="BF75" s="99"/>
    </row>
    <row r="76" spans="1:165" ht="45" x14ac:dyDescent="0.25">
      <c r="A76" s="41" t="s">
        <v>243</v>
      </c>
      <c r="B76" s="225" t="s">
        <v>430</v>
      </c>
      <c r="C76" s="225" t="s">
        <v>432</v>
      </c>
      <c r="D76" s="7" t="s">
        <v>345</v>
      </c>
      <c r="E76" s="96"/>
      <c r="F76" s="41"/>
      <c r="G76" s="41"/>
      <c r="H76" s="41"/>
      <c r="I76" s="41"/>
      <c r="J76" s="95"/>
      <c r="K76" s="96"/>
      <c r="L76" s="41"/>
      <c r="M76" s="41"/>
      <c r="N76" s="41"/>
      <c r="O76" s="41"/>
      <c r="P76" s="95"/>
      <c r="Q76" s="96"/>
      <c r="R76" s="41"/>
      <c r="S76" s="41"/>
      <c r="T76" s="41"/>
      <c r="U76" s="41"/>
      <c r="V76" s="95"/>
      <c r="W76" s="96"/>
      <c r="X76" s="41"/>
      <c r="Y76" s="41"/>
      <c r="Z76" s="41"/>
      <c r="AA76" s="123"/>
      <c r="AB76" s="124"/>
      <c r="AC76" s="125"/>
      <c r="AD76" s="123"/>
      <c r="AE76" s="123"/>
      <c r="AF76" s="123"/>
      <c r="AG76" s="41"/>
      <c r="AH76" s="95"/>
      <c r="AI76" s="97"/>
      <c r="AJ76" s="98"/>
      <c r="AK76" s="98"/>
      <c r="AL76" s="98"/>
      <c r="AM76" s="98"/>
      <c r="AN76" s="98"/>
      <c r="AO76" s="290"/>
      <c r="AP76" s="98"/>
      <c r="AQ76" s="98"/>
      <c r="AR76" s="98"/>
      <c r="AS76" s="98"/>
      <c r="AT76" s="99"/>
      <c r="AU76" s="97"/>
      <c r="AV76" s="98"/>
      <c r="AW76" s="98"/>
      <c r="AX76" s="98"/>
      <c r="AY76" s="318"/>
      <c r="AZ76" s="98"/>
      <c r="BA76" s="98"/>
      <c r="BB76" s="290"/>
      <c r="BC76" s="98"/>
      <c r="BD76" s="98"/>
      <c r="BE76" s="98"/>
      <c r="BF76" s="99"/>
    </row>
    <row r="77" spans="1:165" ht="45" x14ac:dyDescent="0.25">
      <c r="A77" s="41" t="s">
        <v>346</v>
      </c>
      <c r="B77" s="225" t="s">
        <v>430</v>
      </c>
      <c r="C77" s="225" t="s">
        <v>432</v>
      </c>
      <c r="D77" s="7" t="s">
        <v>347</v>
      </c>
      <c r="E77" s="96"/>
      <c r="F77" s="41"/>
      <c r="G77" s="41"/>
      <c r="H77" s="41"/>
      <c r="I77" s="41"/>
      <c r="J77" s="95"/>
      <c r="K77" s="96"/>
      <c r="L77" s="41"/>
      <c r="M77" s="41"/>
      <c r="N77" s="41"/>
      <c r="O77" s="41"/>
      <c r="P77" s="95"/>
      <c r="Q77" s="96"/>
      <c r="R77" s="41"/>
      <c r="S77" s="41"/>
      <c r="T77" s="41"/>
      <c r="U77" s="41"/>
      <c r="V77" s="95"/>
      <c r="W77" s="96"/>
      <c r="X77" s="41"/>
      <c r="Y77" s="41"/>
      <c r="Z77" s="41"/>
      <c r="AA77" s="41"/>
      <c r="AB77" s="95"/>
      <c r="AC77" s="96"/>
      <c r="AD77" s="41"/>
      <c r="AE77" s="100"/>
      <c r="AF77" s="100"/>
      <c r="AG77" s="41"/>
      <c r="AH77" s="95"/>
      <c r="AI77" s="97"/>
      <c r="AJ77" s="98"/>
      <c r="AK77" s="98"/>
      <c r="AL77" s="98"/>
      <c r="AM77" s="98"/>
      <c r="AN77" s="98"/>
      <c r="AO77" s="290"/>
      <c r="AP77" s="98"/>
      <c r="AQ77" s="98"/>
      <c r="AR77" s="98"/>
      <c r="AS77" s="98"/>
      <c r="AT77" s="99"/>
      <c r="AU77" s="97"/>
      <c r="AV77" s="98"/>
      <c r="AW77" s="98"/>
      <c r="AX77" s="98"/>
      <c r="AY77" s="318"/>
      <c r="AZ77" s="98"/>
      <c r="BA77" s="98"/>
      <c r="BB77" s="290"/>
      <c r="BC77" s="98"/>
      <c r="BD77" s="98"/>
      <c r="BE77" s="98"/>
      <c r="BF77" s="99"/>
    </row>
    <row r="78" spans="1:165" ht="30" x14ac:dyDescent="0.25">
      <c r="A78" s="41" t="s">
        <v>348</v>
      </c>
      <c r="B78" s="225" t="s">
        <v>430</v>
      </c>
      <c r="C78" s="225" t="s">
        <v>271</v>
      </c>
      <c r="D78" s="7" t="s">
        <v>349</v>
      </c>
      <c r="E78" s="96"/>
      <c r="F78" s="41"/>
      <c r="G78" s="41"/>
      <c r="H78" s="41"/>
      <c r="I78" s="41"/>
      <c r="J78" s="95"/>
      <c r="K78" s="96"/>
      <c r="L78" s="41"/>
      <c r="M78" s="41"/>
      <c r="N78" s="41"/>
      <c r="O78" s="41"/>
      <c r="P78" s="95"/>
      <c r="Q78" s="96"/>
      <c r="R78" s="41"/>
      <c r="S78" s="41"/>
      <c r="T78" s="41"/>
      <c r="U78" s="41"/>
      <c r="V78" s="95"/>
      <c r="W78" s="96"/>
      <c r="X78" s="41"/>
      <c r="Y78" s="41"/>
      <c r="Z78" s="41"/>
      <c r="AA78" s="41"/>
      <c r="AB78" s="95"/>
      <c r="AC78" s="96"/>
      <c r="AD78" s="41"/>
      <c r="AE78" s="41"/>
      <c r="AF78" s="100"/>
      <c r="AG78" s="100"/>
      <c r="AH78" s="95"/>
      <c r="AI78" s="97"/>
      <c r="AJ78" s="98"/>
      <c r="AK78" s="98"/>
      <c r="AL78" s="98"/>
      <c r="AM78" s="98"/>
      <c r="AN78" s="98"/>
      <c r="AO78" s="290"/>
      <c r="AP78" s="98"/>
      <c r="AQ78" s="98"/>
      <c r="AR78" s="98"/>
      <c r="AS78" s="98"/>
      <c r="AT78" s="99"/>
      <c r="AU78" s="97"/>
      <c r="AV78" s="98"/>
      <c r="AW78" s="98"/>
      <c r="AX78" s="98"/>
      <c r="AY78" s="318"/>
      <c r="AZ78" s="98"/>
      <c r="BA78" s="98"/>
      <c r="BB78" s="290"/>
      <c r="BC78" s="98"/>
      <c r="BD78" s="98"/>
      <c r="BE78" s="98"/>
      <c r="BF78" s="99"/>
    </row>
    <row r="79" spans="1:165" ht="45" x14ac:dyDescent="0.25">
      <c r="A79" s="41" t="s">
        <v>266</v>
      </c>
      <c r="B79" s="225" t="s">
        <v>430</v>
      </c>
      <c r="C79" s="225" t="s">
        <v>432</v>
      </c>
      <c r="D79" s="7" t="s">
        <v>244</v>
      </c>
      <c r="E79" s="96"/>
      <c r="F79" s="41"/>
      <c r="G79" s="41"/>
      <c r="H79" s="41"/>
      <c r="I79" s="41"/>
      <c r="J79" s="95"/>
      <c r="K79" s="96"/>
      <c r="L79" s="41"/>
      <c r="M79" s="41"/>
      <c r="N79" s="41"/>
      <c r="O79" s="41"/>
      <c r="P79" s="95"/>
      <c r="Q79" s="96"/>
      <c r="R79" s="41"/>
      <c r="S79" s="41"/>
      <c r="T79" s="41"/>
      <c r="U79" s="41"/>
      <c r="V79" s="95"/>
      <c r="W79" s="96"/>
      <c r="X79" s="41"/>
      <c r="Y79" s="41"/>
      <c r="Z79" s="41"/>
      <c r="AA79" s="41"/>
      <c r="AB79" s="95"/>
      <c r="AC79" s="96"/>
      <c r="AD79" s="41"/>
      <c r="AE79" s="41"/>
      <c r="AF79" s="100"/>
      <c r="AG79" s="100"/>
      <c r="AH79" s="95"/>
      <c r="AI79" s="97"/>
      <c r="AJ79" s="98"/>
      <c r="AK79" s="98"/>
      <c r="AL79" s="98"/>
      <c r="AM79" s="98"/>
      <c r="AN79" s="98"/>
      <c r="AO79" s="290"/>
      <c r="AP79" s="98"/>
      <c r="AQ79" s="98"/>
      <c r="AR79" s="98"/>
      <c r="AS79" s="98"/>
      <c r="AT79" s="99"/>
      <c r="AU79" s="97"/>
      <c r="AV79" s="98"/>
      <c r="AW79" s="98"/>
      <c r="AX79" s="98"/>
      <c r="AY79" s="318"/>
      <c r="AZ79" s="98"/>
      <c r="BA79" s="98"/>
      <c r="BB79" s="290"/>
      <c r="BC79" s="98"/>
      <c r="BD79" s="98"/>
      <c r="BE79" s="98"/>
      <c r="BF79" s="99"/>
    </row>
    <row r="80" spans="1:165" x14ac:dyDescent="0.25">
      <c r="A80" s="41" t="s">
        <v>133</v>
      </c>
      <c r="B80" s="225" t="s">
        <v>430</v>
      </c>
      <c r="C80" s="225" t="s">
        <v>269</v>
      </c>
      <c r="D80" s="7" t="s">
        <v>271</v>
      </c>
      <c r="E80" s="96"/>
      <c r="F80" s="41"/>
      <c r="G80" s="41"/>
      <c r="H80" s="41"/>
      <c r="I80" s="41"/>
      <c r="J80" s="95"/>
      <c r="K80" s="96"/>
      <c r="L80" s="41"/>
      <c r="M80" s="41"/>
      <c r="N80" s="41"/>
      <c r="O80" s="41"/>
      <c r="P80" s="95"/>
      <c r="Q80" s="96"/>
      <c r="R80" s="41"/>
      <c r="S80" s="41"/>
      <c r="T80" s="41"/>
      <c r="U80" s="41"/>
      <c r="V80" s="95"/>
      <c r="W80" s="94"/>
      <c r="X80" s="100"/>
      <c r="Y80" s="100"/>
      <c r="Z80" s="100"/>
      <c r="AA80" s="100"/>
      <c r="AB80" s="102"/>
      <c r="AC80" s="125"/>
      <c r="AD80" s="123"/>
      <c r="AE80" s="123"/>
      <c r="AF80" s="123"/>
      <c r="AG80" s="123"/>
      <c r="AH80" s="124"/>
      <c r="AI80" s="97"/>
      <c r="AJ80" s="98"/>
      <c r="AK80" s="98"/>
      <c r="AL80" s="98"/>
      <c r="AM80" s="98"/>
      <c r="AN80" s="98"/>
      <c r="AO80" s="141"/>
      <c r="AP80" s="141"/>
      <c r="AQ80" s="141"/>
      <c r="AR80" s="141"/>
      <c r="AS80" s="141"/>
      <c r="AT80" s="142"/>
      <c r="AU80" s="140"/>
      <c r="AV80" s="141"/>
      <c r="AW80" s="141"/>
      <c r="AX80" s="141"/>
      <c r="AY80" s="141"/>
      <c r="AZ80" s="98"/>
      <c r="BA80" s="98"/>
      <c r="BB80" s="141"/>
      <c r="BC80" s="141"/>
      <c r="BD80" s="141"/>
      <c r="BE80" s="141"/>
      <c r="BF80" s="142"/>
    </row>
    <row r="81" spans="1:165" s="27" customFormat="1" x14ac:dyDescent="0.25">
      <c r="A81" s="136" t="s">
        <v>138</v>
      </c>
      <c r="B81" s="136"/>
      <c r="C81" s="136"/>
      <c r="D81" s="137"/>
      <c r="E81" s="138"/>
      <c r="F81" s="136"/>
      <c r="G81" s="136"/>
      <c r="H81" s="136"/>
      <c r="I81" s="136"/>
      <c r="J81" s="139"/>
      <c r="K81" s="138"/>
      <c r="L81" s="136"/>
      <c r="M81" s="136"/>
      <c r="N81" s="136"/>
      <c r="O81" s="136"/>
      <c r="P81" s="139"/>
      <c r="Q81" s="138"/>
      <c r="R81" s="136"/>
      <c r="S81" s="136"/>
      <c r="T81" s="136"/>
      <c r="U81" s="136"/>
      <c r="V81" s="139"/>
      <c r="W81" s="138"/>
      <c r="X81" s="136"/>
      <c r="Y81" s="136"/>
      <c r="Z81" s="136"/>
      <c r="AA81" s="136"/>
      <c r="AB81" s="139"/>
      <c r="AC81" s="138"/>
      <c r="AD81" s="136"/>
      <c r="AE81" s="136"/>
      <c r="AF81" s="136"/>
      <c r="AG81" s="136"/>
      <c r="AH81" s="139"/>
      <c r="AI81" s="315"/>
      <c r="AJ81" s="300"/>
      <c r="AK81" s="300"/>
      <c r="AL81" s="300"/>
      <c r="AM81" s="300"/>
      <c r="AN81" s="300"/>
      <c r="AO81" s="297"/>
      <c r="AP81" s="136"/>
      <c r="AQ81" s="136"/>
      <c r="AR81" s="136"/>
      <c r="AS81" s="136"/>
      <c r="AT81" s="139"/>
      <c r="AU81" s="138"/>
      <c r="AV81" s="136"/>
      <c r="AW81" s="136"/>
      <c r="AX81" s="136"/>
      <c r="AY81" s="137"/>
      <c r="AZ81" s="300"/>
      <c r="BA81" s="300"/>
      <c r="BB81" s="297"/>
      <c r="BC81" s="136"/>
      <c r="BD81" s="136"/>
      <c r="BE81" s="136"/>
      <c r="BF81" s="139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8"/>
      <c r="FA81" s="28"/>
      <c r="FB81" s="28"/>
      <c r="FC81" s="28"/>
      <c r="FD81" s="28"/>
      <c r="FE81" s="28"/>
      <c r="FF81" s="28"/>
      <c r="FG81" s="28"/>
      <c r="FH81" s="28"/>
      <c r="FI81" s="28"/>
    </row>
    <row r="82" spans="1:165" ht="45" x14ac:dyDescent="0.25">
      <c r="A82" s="143" t="s">
        <v>125</v>
      </c>
      <c r="B82" s="225" t="s">
        <v>269</v>
      </c>
      <c r="C82" s="225" t="s">
        <v>432</v>
      </c>
      <c r="D82" s="7" t="s">
        <v>267</v>
      </c>
      <c r="E82" s="96"/>
      <c r="F82" s="41"/>
      <c r="G82" s="41"/>
      <c r="H82" s="41"/>
      <c r="I82" s="41"/>
      <c r="J82" s="95"/>
      <c r="K82" s="96"/>
      <c r="L82" s="41"/>
      <c r="M82" s="41"/>
      <c r="N82" s="41"/>
      <c r="O82" s="41"/>
      <c r="P82" s="95"/>
      <c r="Q82" s="96"/>
      <c r="R82" s="41"/>
      <c r="S82" s="41"/>
      <c r="T82" s="41"/>
      <c r="U82" s="41"/>
      <c r="V82" s="95"/>
      <c r="W82" s="96"/>
      <c r="X82" s="41"/>
      <c r="Y82" s="41"/>
      <c r="Z82" s="41"/>
      <c r="AA82" s="41"/>
      <c r="AB82" s="95"/>
      <c r="AC82" s="96"/>
      <c r="AD82" s="41"/>
      <c r="AE82" s="41"/>
      <c r="AF82" s="41"/>
      <c r="AG82" s="41"/>
      <c r="AH82" s="95"/>
      <c r="AI82" s="126"/>
      <c r="AJ82" s="127"/>
      <c r="AK82" s="127"/>
      <c r="AL82" s="127"/>
      <c r="AM82" s="127"/>
      <c r="AN82" s="127"/>
      <c r="AO82" s="295"/>
      <c r="AP82" s="127"/>
      <c r="AQ82" s="127"/>
      <c r="AR82" s="127"/>
      <c r="AS82" s="127"/>
      <c r="AT82" s="128"/>
      <c r="AU82" s="126"/>
      <c r="AV82" s="127"/>
      <c r="AW82" s="127"/>
      <c r="AX82" s="127"/>
      <c r="AY82" s="322"/>
      <c r="AZ82" s="127"/>
      <c r="BA82" s="127"/>
      <c r="BB82" s="295"/>
      <c r="BC82" s="127"/>
      <c r="BD82" s="127"/>
      <c r="BE82" s="127"/>
      <c r="BF82" s="128"/>
    </row>
    <row r="83" spans="1:165" ht="45" x14ac:dyDescent="0.25">
      <c r="A83" s="143" t="s">
        <v>124</v>
      </c>
      <c r="B83" s="225" t="s">
        <v>269</v>
      </c>
      <c r="C83" s="225" t="s">
        <v>432</v>
      </c>
      <c r="D83" s="7" t="s">
        <v>152</v>
      </c>
      <c r="E83" s="96"/>
      <c r="F83" s="41"/>
      <c r="G83" s="41"/>
      <c r="H83" s="41"/>
      <c r="I83" s="41"/>
      <c r="J83" s="95"/>
      <c r="K83" s="96"/>
      <c r="L83" s="41"/>
      <c r="M83" s="41"/>
      <c r="N83" s="41"/>
      <c r="O83" s="41"/>
      <c r="P83" s="95"/>
      <c r="Q83" s="96"/>
      <c r="R83" s="41"/>
      <c r="S83" s="41"/>
      <c r="T83" s="41"/>
      <c r="U83" s="41"/>
      <c r="V83" s="95"/>
      <c r="W83" s="96"/>
      <c r="X83" s="41"/>
      <c r="Y83" s="41"/>
      <c r="Z83" s="41"/>
      <c r="AA83" s="41"/>
      <c r="AB83" s="95"/>
      <c r="AC83" s="96"/>
      <c r="AD83" s="41"/>
      <c r="AE83" s="41"/>
      <c r="AF83" s="41"/>
      <c r="AG83" s="41"/>
      <c r="AH83" s="95"/>
      <c r="AI83" s="97"/>
      <c r="AJ83" s="98"/>
      <c r="AK83" s="98"/>
      <c r="AL83" s="98"/>
      <c r="AM83" s="98"/>
      <c r="AN83" s="98"/>
      <c r="AO83" s="290"/>
      <c r="AP83" s="98"/>
      <c r="AQ83" s="98"/>
      <c r="AR83" s="98"/>
      <c r="AS83" s="98"/>
      <c r="AT83" s="99"/>
      <c r="AU83" s="97"/>
      <c r="AV83" s="98"/>
      <c r="AW83" s="98"/>
      <c r="AX83" s="98"/>
      <c r="AY83" s="318"/>
      <c r="AZ83" s="98"/>
      <c r="BA83" s="98"/>
      <c r="BB83" s="295"/>
      <c r="BC83" s="127"/>
      <c r="BD83" s="127"/>
      <c r="BE83" s="98"/>
      <c r="BF83" s="99"/>
    </row>
    <row r="84" spans="1:165" ht="15.75" thickBot="1" x14ac:dyDescent="0.3">
      <c r="A84" s="41"/>
      <c r="B84" s="225"/>
      <c r="C84" s="225"/>
      <c r="D84" s="7"/>
      <c r="E84" s="144"/>
      <c r="F84" s="145"/>
      <c r="G84" s="145"/>
      <c r="H84" s="145"/>
      <c r="I84" s="145"/>
      <c r="J84" s="146"/>
      <c r="K84" s="144"/>
      <c r="L84" s="145"/>
      <c r="M84" s="145"/>
      <c r="N84" s="145"/>
      <c r="O84" s="145"/>
      <c r="P84" s="146"/>
      <c r="Q84" s="144"/>
      <c r="R84" s="145"/>
      <c r="S84" s="145"/>
      <c r="T84" s="145"/>
      <c r="U84" s="145"/>
      <c r="V84" s="146"/>
      <c r="W84" s="144"/>
      <c r="X84" s="145"/>
      <c r="Y84" s="145"/>
      <c r="Z84" s="145"/>
      <c r="AA84" s="145"/>
      <c r="AB84" s="146"/>
      <c r="AC84" s="144"/>
      <c r="AD84" s="145"/>
      <c r="AE84" s="145"/>
      <c r="AF84" s="145"/>
      <c r="AG84" s="145"/>
      <c r="AH84" s="146"/>
      <c r="AI84" s="147"/>
      <c r="AJ84" s="148"/>
      <c r="AK84" s="148"/>
      <c r="AL84" s="148"/>
      <c r="AM84" s="148"/>
      <c r="AN84" s="148"/>
      <c r="AO84" s="298"/>
      <c r="AP84" s="148"/>
      <c r="AQ84" s="148"/>
      <c r="AR84" s="148"/>
      <c r="AS84" s="148"/>
      <c r="AT84" s="149"/>
      <c r="AU84" s="147"/>
      <c r="AV84" s="148"/>
      <c r="AW84" s="148"/>
      <c r="AX84" s="148"/>
      <c r="AY84" s="324"/>
      <c r="AZ84" s="148"/>
      <c r="BA84" s="148"/>
      <c r="BB84" s="298"/>
      <c r="BC84" s="148"/>
      <c r="BD84" s="148"/>
      <c r="BE84" s="148"/>
      <c r="BF84" s="149"/>
    </row>
    <row r="1048572" spans="40:40" x14ac:dyDescent="0.25">
      <c r="AN1048572" s="95"/>
    </row>
  </sheetData>
  <mergeCells count="24">
    <mergeCell ref="AX3:BF3"/>
    <mergeCell ref="W3:Y3"/>
    <mergeCell ref="Z3:AB3"/>
    <mergeCell ref="AC3:AH3"/>
    <mergeCell ref="AI3:AK3"/>
    <mergeCell ref="AL3:AT3"/>
    <mergeCell ref="AU3:AW3"/>
    <mergeCell ref="AI1:BF1"/>
    <mergeCell ref="E2:J2"/>
    <mergeCell ref="K2:P2"/>
    <mergeCell ref="Q2:V2"/>
    <mergeCell ref="W2:AB2"/>
    <mergeCell ref="AC2:AH2"/>
    <mergeCell ref="AI2:AT2"/>
    <mergeCell ref="AU2:BF2"/>
    <mergeCell ref="E1:AH1"/>
    <mergeCell ref="E3:J3"/>
    <mergeCell ref="K3:M3"/>
    <mergeCell ref="N3:P3"/>
    <mergeCell ref="Q3:V3"/>
    <mergeCell ref="A1:A5"/>
    <mergeCell ref="B1:B5"/>
    <mergeCell ref="C1:C5"/>
    <mergeCell ref="D1:D5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rowBreaks count="1" manualBreakCount="1">
    <brk id="85" max="58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03"/>
  <sheetViews>
    <sheetView zoomScale="70" zoomScaleNormal="70" workbookViewId="0">
      <pane ySplit="5" topLeftCell="A64" activePane="bottomLeft" state="frozen"/>
      <selection activeCell="K1" sqref="K1"/>
      <selection pane="bottomLeft" activeCell="K1" sqref="K1"/>
    </sheetView>
  </sheetViews>
  <sheetFormatPr defaultRowHeight="15" x14ac:dyDescent="0.25"/>
  <cols>
    <col min="1" max="1" width="7.140625" customWidth="1"/>
    <col min="2" max="2" width="67.5703125" style="21" customWidth="1"/>
    <col min="3" max="3" width="25.28515625" style="196" customWidth="1"/>
    <col min="4" max="4" width="27.140625" style="21" customWidth="1"/>
    <col min="5" max="10" width="15.7109375" style="21" customWidth="1"/>
    <col min="11" max="15" width="14.7109375" style="21" customWidth="1"/>
    <col min="16" max="105" width="9.140625" style="21"/>
  </cols>
  <sheetData>
    <row r="1" spans="1:10" ht="15" customHeight="1" x14ac:dyDescent="0.25">
      <c r="A1" s="453" t="s">
        <v>0</v>
      </c>
      <c r="B1" s="455" t="s">
        <v>1</v>
      </c>
      <c r="C1" s="457" t="s">
        <v>268</v>
      </c>
      <c r="D1" s="461" t="s">
        <v>4</v>
      </c>
      <c r="E1" s="198"/>
      <c r="F1" s="198"/>
      <c r="G1" s="198"/>
      <c r="H1" s="198"/>
      <c r="I1" s="198"/>
      <c r="J1" s="198"/>
    </row>
    <row r="2" spans="1:10" ht="15.75" customHeight="1" x14ac:dyDescent="0.25">
      <c r="A2" s="454"/>
      <c r="B2" s="456"/>
      <c r="C2" s="458"/>
      <c r="D2" s="462"/>
      <c r="E2" s="199"/>
      <c r="F2" s="199"/>
      <c r="G2" s="199"/>
      <c r="H2" s="199"/>
      <c r="I2" s="199"/>
      <c r="J2" s="199"/>
    </row>
    <row r="3" spans="1:10" x14ac:dyDescent="0.25">
      <c r="A3" s="454"/>
      <c r="B3" s="456"/>
      <c r="C3" s="459"/>
      <c r="D3" s="463"/>
      <c r="E3" s="199"/>
      <c r="F3" s="199"/>
      <c r="G3" s="199"/>
      <c r="H3" s="199"/>
      <c r="I3" s="199"/>
      <c r="J3" s="199"/>
    </row>
    <row r="4" spans="1:10" x14ac:dyDescent="0.25">
      <c r="A4" s="454"/>
      <c r="B4" s="456"/>
      <c r="C4" s="459"/>
      <c r="D4" s="463"/>
      <c r="E4" s="199"/>
      <c r="F4" s="199"/>
      <c r="G4" s="199"/>
      <c r="H4" s="199"/>
      <c r="I4" s="199"/>
      <c r="J4" s="199"/>
    </row>
    <row r="5" spans="1:10" s="21" customFormat="1" ht="39.75" customHeight="1" x14ac:dyDescent="0.25">
      <c r="A5" s="454"/>
      <c r="B5" s="456"/>
      <c r="C5" s="460"/>
      <c r="D5" s="464"/>
      <c r="E5" s="205" t="s">
        <v>237</v>
      </c>
      <c r="F5" s="205" t="s">
        <v>238</v>
      </c>
      <c r="G5" s="205" t="s">
        <v>239</v>
      </c>
      <c r="H5" s="205" t="s">
        <v>240</v>
      </c>
      <c r="I5" s="205" t="s">
        <v>241</v>
      </c>
      <c r="J5" s="205" t="s">
        <v>350</v>
      </c>
    </row>
    <row r="6" spans="1:10" s="21" customFormat="1" ht="48.75" customHeight="1" x14ac:dyDescent="0.25">
      <c r="A6" s="202"/>
      <c r="B6" s="204" t="s">
        <v>167</v>
      </c>
      <c r="C6" s="203"/>
      <c r="D6" s="203"/>
      <c r="E6" s="204" t="s">
        <v>166</v>
      </c>
      <c r="F6" s="204" t="s">
        <v>164</v>
      </c>
      <c r="G6" s="204" t="s">
        <v>164</v>
      </c>
      <c r="H6" s="204" t="s">
        <v>164</v>
      </c>
      <c r="I6" s="204" t="s">
        <v>164</v>
      </c>
      <c r="J6" s="204" t="s">
        <v>166</v>
      </c>
    </row>
    <row r="7" spans="1:10" s="21" customFormat="1" ht="44.25" customHeight="1" x14ac:dyDescent="0.25">
      <c r="A7" s="202"/>
      <c r="B7" s="204" t="s">
        <v>168</v>
      </c>
      <c r="C7" s="203"/>
      <c r="D7" s="203"/>
      <c r="E7" s="204" t="s">
        <v>350</v>
      </c>
      <c r="F7" s="204"/>
      <c r="G7" s="204"/>
      <c r="H7" s="204"/>
      <c r="I7" s="204"/>
      <c r="J7" s="204" t="s">
        <v>237</v>
      </c>
    </row>
    <row r="8" spans="1:10" s="21" customFormat="1" ht="15.75" x14ac:dyDescent="0.25">
      <c r="A8" s="1"/>
      <c r="B8" s="26" t="s">
        <v>11</v>
      </c>
      <c r="C8" s="200" t="s">
        <v>163</v>
      </c>
      <c r="D8" s="2"/>
      <c r="E8" s="2"/>
      <c r="F8" s="2"/>
      <c r="G8" s="2"/>
      <c r="H8" s="2"/>
      <c r="I8" s="2"/>
      <c r="J8" s="2"/>
    </row>
    <row r="9" spans="1:10" s="21" customFormat="1" ht="15.75" x14ac:dyDescent="0.25">
      <c r="A9" s="14"/>
      <c r="B9" s="48" t="s">
        <v>29</v>
      </c>
      <c r="C9" s="206" t="s">
        <v>163</v>
      </c>
      <c r="D9" s="16"/>
      <c r="E9" s="197"/>
      <c r="F9" s="197"/>
      <c r="G9" s="197"/>
      <c r="H9" s="197"/>
      <c r="I9" s="197"/>
      <c r="J9" s="197"/>
    </row>
    <row r="10" spans="1:10" s="21" customFormat="1" ht="15.75" x14ac:dyDescent="0.25">
      <c r="A10" s="3"/>
      <c r="B10" s="92" t="s">
        <v>30</v>
      </c>
      <c r="C10" s="201" t="s">
        <v>163</v>
      </c>
      <c r="D10" s="7" t="s">
        <v>110</v>
      </c>
      <c r="E10" s="207" t="s">
        <v>170</v>
      </c>
      <c r="F10" s="207"/>
      <c r="G10" s="207"/>
      <c r="H10" s="207"/>
      <c r="I10" s="207"/>
      <c r="J10" s="207"/>
    </row>
    <row r="11" spans="1:10" s="21" customFormat="1" ht="15.75" x14ac:dyDescent="0.25">
      <c r="A11" s="3"/>
      <c r="B11" s="92" t="s">
        <v>31</v>
      </c>
      <c r="C11" s="201" t="s">
        <v>163</v>
      </c>
      <c r="D11" s="7" t="s">
        <v>111</v>
      </c>
      <c r="E11" s="207" t="s">
        <v>170</v>
      </c>
      <c r="F11" s="207" t="s">
        <v>170</v>
      </c>
      <c r="G11" s="207" t="s">
        <v>170</v>
      </c>
      <c r="H11" s="207" t="s">
        <v>170</v>
      </c>
      <c r="I11" s="207" t="s">
        <v>170</v>
      </c>
      <c r="J11" s="207" t="s">
        <v>170</v>
      </c>
    </row>
    <row r="12" spans="1:10" s="21" customFormat="1" ht="15.75" x14ac:dyDescent="0.25">
      <c r="A12" s="3"/>
      <c r="B12" s="92" t="s">
        <v>32</v>
      </c>
      <c r="C12" s="201" t="s">
        <v>163</v>
      </c>
      <c r="D12" s="7"/>
      <c r="E12" s="207" t="s">
        <v>170</v>
      </c>
      <c r="F12" s="207" t="s">
        <v>170</v>
      </c>
      <c r="G12" s="207" t="s">
        <v>170</v>
      </c>
      <c r="H12" s="207" t="s">
        <v>170</v>
      </c>
      <c r="I12" s="207" t="s">
        <v>170</v>
      </c>
      <c r="J12" s="207" t="s">
        <v>170</v>
      </c>
    </row>
    <row r="13" spans="1:10" s="21" customFormat="1" ht="15.75" x14ac:dyDescent="0.25">
      <c r="A13" s="3"/>
      <c r="B13" s="92" t="s">
        <v>33</v>
      </c>
      <c r="C13" s="201" t="s">
        <v>163</v>
      </c>
      <c r="D13" s="7" t="s">
        <v>112</v>
      </c>
      <c r="E13" s="207" t="s">
        <v>170</v>
      </c>
      <c r="F13" s="207"/>
      <c r="G13" s="207"/>
      <c r="H13" s="207"/>
      <c r="I13" s="207"/>
      <c r="J13" s="207"/>
    </row>
    <row r="14" spans="1:10" s="21" customFormat="1" ht="15.75" x14ac:dyDescent="0.25">
      <c r="A14" s="3"/>
      <c r="B14" s="92" t="s">
        <v>34</v>
      </c>
      <c r="C14" s="201" t="s">
        <v>163</v>
      </c>
      <c r="D14" s="7" t="s">
        <v>113</v>
      </c>
      <c r="E14" s="207" t="s">
        <v>170</v>
      </c>
      <c r="F14" s="207"/>
      <c r="G14" s="207"/>
      <c r="H14" s="207"/>
      <c r="I14" s="207"/>
      <c r="J14" s="207"/>
    </row>
    <row r="15" spans="1:10" s="21" customFormat="1" ht="15.75" x14ac:dyDescent="0.25">
      <c r="A15" s="3"/>
      <c r="B15" s="92" t="s">
        <v>35</v>
      </c>
      <c r="C15" s="201" t="s">
        <v>163</v>
      </c>
      <c r="D15" s="7" t="s">
        <v>113</v>
      </c>
      <c r="E15" s="207" t="s">
        <v>170</v>
      </c>
      <c r="F15" s="207"/>
      <c r="G15" s="207"/>
      <c r="H15" s="207"/>
      <c r="I15" s="207"/>
      <c r="J15" s="207"/>
    </row>
    <row r="16" spans="1:10" s="21" customFormat="1" ht="15.75" x14ac:dyDescent="0.25">
      <c r="A16" s="3"/>
      <c r="B16" s="92" t="s">
        <v>12</v>
      </c>
      <c r="C16" s="201" t="s">
        <v>163</v>
      </c>
      <c r="D16" s="7" t="s">
        <v>114</v>
      </c>
      <c r="E16" s="207" t="s">
        <v>170</v>
      </c>
      <c r="F16" s="207" t="s">
        <v>170</v>
      </c>
      <c r="G16" s="207" t="s">
        <v>170</v>
      </c>
      <c r="H16" s="207" t="s">
        <v>170</v>
      </c>
      <c r="I16" s="207" t="s">
        <v>170</v>
      </c>
      <c r="J16" s="207" t="s">
        <v>170</v>
      </c>
    </row>
    <row r="17" spans="1:10" s="21" customFormat="1" ht="15.75" x14ac:dyDescent="0.25">
      <c r="A17" s="3"/>
      <c r="B17" s="92"/>
      <c r="C17" s="201"/>
      <c r="D17" s="7"/>
      <c r="E17" s="207"/>
      <c r="F17" s="207"/>
      <c r="G17" s="207"/>
      <c r="H17" s="207"/>
      <c r="I17" s="207"/>
      <c r="J17" s="207"/>
    </row>
    <row r="18" spans="1:10" s="21" customFormat="1" ht="15.75" x14ac:dyDescent="0.25">
      <c r="A18" s="14"/>
      <c r="B18" s="48" t="s">
        <v>36</v>
      </c>
      <c r="C18" s="206" t="s">
        <v>163</v>
      </c>
      <c r="D18" s="16"/>
      <c r="E18" s="208"/>
      <c r="F18" s="208"/>
      <c r="G18" s="208"/>
      <c r="H18" s="208"/>
      <c r="I18" s="208"/>
      <c r="J18" s="208"/>
    </row>
    <row r="19" spans="1:10" s="21" customFormat="1" ht="15.75" x14ac:dyDescent="0.25">
      <c r="A19" s="3"/>
      <c r="B19" s="92" t="s">
        <v>37</v>
      </c>
      <c r="C19" s="201" t="s">
        <v>163</v>
      </c>
      <c r="D19" s="7"/>
      <c r="E19" s="207" t="s">
        <v>170</v>
      </c>
      <c r="F19" s="207" t="s">
        <v>170</v>
      </c>
      <c r="G19" s="207" t="s">
        <v>170</v>
      </c>
      <c r="H19" s="207" t="s">
        <v>170</v>
      </c>
      <c r="I19" s="207" t="s">
        <v>170</v>
      </c>
      <c r="J19" s="207" t="s">
        <v>170</v>
      </c>
    </row>
    <row r="20" spans="1:10" s="21" customFormat="1" ht="15.75" x14ac:dyDescent="0.25">
      <c r="A20" s="3"/>
      <c r="B20" s="92" t="s">
        <v>43</v>
      </c>
      <c r="C20" s="201" t="s">
        <v>163</v>
      </c>
      <c r="D20" s="7" t="s">
        <v>145</v>
      </c>
      <c r="E20" s="207" t="s">
        <v>170</v>
      </c>
      <c r="F20" s="207" t="s">
        <v>170</v>
      </c>
      <c r="G20" s="207" t="s">
        <v>170</v>
      </c>
      <c r="H20" s="207" t="s">
        <v>170</v>
      </c>
      <c r="I20" s="207" t="s">
        <v>170</v>
      </c>
      <c r="J20" s="207" t="s">
        <v>170</v>
      </c>
    </row>
    <row r="21" spans="1:10" s="21" customFormat="1" ht="15.75" x14ac:dyDescent="0.25">
      <c r="A21" s="3"/>
      <c r="B21" s="92"/>
      <c r="C21" s="201"/>
      <c r="D21" s="7"/>
      <c r="E21" s="207"/>
      <c r="F21" s="207"/>
      <c r="G21" s="207"/>
      <c r="H21" s="207"/>
      <c r="I21" s="207"/>
      <c r="J21" s="207"/>
    </row>
    <row r="22" spans="1:10" s="21" customFormat="1" ht="15.75" x14ac:dyDescent="0.25">
      <c r="A22" s="14"/>
      <c r="B22" s="48" t="s">
        <v>38</v>
      </c>
      <c r="C22" s="206" t="s">
        <v>163</v>
      </c>
      <c r="D22" s="16"/>
      <c r="E22" s="208"/>
      <c r="F22" s="208"/>
      <c r="G22" s="208"/>
      <c r="H22" s="208"/>
      <c r="I22" s="208"/>
      <c r="J22" s="208"/>
    </row>
    <row r="23" spans="1:10" s="21" customFormat="1" ht="15.75" x14ac:dyDescent="0.25">
      <c r="A23" s="3"/>
      <c r="B23" s="92" t="s">
        <v>39</v>
      </c>
      <c r="C23" s="201" t="s">
        <v>163</v>
      </c>
      <c r="D23" s="7"/>
      <c r="E23" s="207" t="s">
        <v>170</v>
      </c>
      <c r="F23" s="207" t="s">
        <v>170</v>
      </c>
      <c r="G23" s="207" t="s">
        <v>170</v>
      </c>
      <c r="H23" s="207" t="s">
        <v>170</v>
      </c>
      <c r="I23" s="207" t="s">
        <v>170</v>
      </c>
      <c r="J23" s="207" t="s">
        <v>170</v>
      </c>
    </row>
    <row r="24" spans="1:10" s="21" customFormat="1" ht="15.75" x14ac:dyDescent="0.25">
      <c r="A24" s="3"/>
      <c r="B24" s="92" t="s">
        <v>156</v>
      </c>
      <c r="C24" s="201" t="s">
        <v>163</v>
      </c>
      <c r="D24" s="7" t="s">
        <v>158</v>
      </c>
      <c r="E24" s="207" t="s">
        <v>170</v>
      </c>
      <c r="F24" s="207" t="s">
        <v>170</v>
      </c>
      <c r="G24" s="207" t="s">
        <v>170</v>
      </c>
      <c r="H24" s="207" t="s">
        <v>170</v>
      </c>
      <c r="I24" s="207" t="s">
        <v>170</v>
      </c>
      <c r="J24" s="207" t="s">
        <v>170</v>
      </c>
    </row>
    <row r="25" spans="1:10" s="21" customFormat="1" ht="15.75" x14ac:dyDescent="0.25">
      <c r="A25" s="3"/>
      <c r="B25" s="92" t="s">
        <v>126</v>
      </c>
      <c r="C25" s="201" t="s">
        <v>163</v>
      </c>
      <c r="D25" s="7" t="s">
        <v>157</v>
      </c>
      <c r="E25" s="207" t="s">
        <v>170</v>
      </c>
      <c r="F25" s="207"/>
      <c r="G25" s="207"/>
      <c r="H25" s="207"/>
      <c r="I25" s="207"/>
      <c r="J25" s="207"/>
    </row>
    <row r="26" spans="1:10" s="21" customFormat="1" ht="15.75" x14ac:dyDescent="0.25">
      <c r="A26" s="3"/>
      <c r="B26" s="92" t="s">
        <v>40</v>
      </c>
      <c r="C26" s="201" t="s">
        <v>163</v>
      </c>
      <c r="D26" s="7" t="s">
        <v>159</v>
      </c>
      <c r="E26" s="207" t="s">
        <v>170</v>
      </c>
      <c r="F26" s="207"/>
      <c r="G26" s="207"/>
      <c r="H26" s="207"/>
      <c r="I26" s="207"/>
      <c r="J26" s="207"/>
    </row>
    <row r="27" spans="1:10" s="21" customFormat="1" ht="15.75" x14ac:dyDescent="0.25">
      <c r="A27" s="3"/>
      <c r="B27" s="92"/>
      <c r="C27" s="201"/>
      <c r="D27" s="7"/>
      <c r="E27" s="207"/>
      <c r="F27" s="207"/>
      <c r="G27" s="207"/>
      <c r="H27" s="207"/>
      <c r="I27" s="207"/>
      <c r="J27" s="207"/>
    </row>
    <row r="28" spans="1:10" s="21" customFormat="1" ht="15.75" x14ac:dyDescent="0.25">
      <c r="A28" s="4"/>
      <c r="B28" s="25" t="s">
        <v>276</v>
      </c>
      <c r="C28" s="108" t="s">
        <v>241</v>
      </c>
      <c r="D28" s="19"/>
      <c r="E28" s="209"/>
      <c r="F28" s="209"/>
      <c r="G28" s="209"/>
      <c r="H28" s="209"/>
      <c r="I28" s="209"/>
      <c r="J28" s="209"/>
    </row>
    <row r="29" spans="1:10" s="21" customFormat="1" x14ac:dyDescent="0.25">
      <c r="A29" s="17"/>
      <c r="B29" s="28" t="s">
        <v>44</v>
      </c>
      <c r="C29" s="115"/>
      <c r="D29" s="20"/>
      <c r="E29" s="210"/>
      <c r="F29" s="210"/>
      <c r="G29" s="210"/>
      <c r="H29" s="210"/>
      <c r="I29" s="210"/>
      <c r="J29" s="210"/>
    </row>
    <row r="30" spans="1:10" s="21" customFormat="1" x14ac:dyDescent="0.25">
      <c r="A30" s="3"/>
      <c r="B30" s="41" t="s">
        <v>250</v>
      </c>
      <c r="C30" s="226" t="s">
        <v>241</v>
      </c>
      <c r="D30" s="7" t="s">
        <v>45</v>
      </c>
      <c r="E30" s="207"/>
      <c r="F30" s="207"/>
      <c r="G30" s="207"/>
      <c r="H30" s="207"/>
      <c r="I30" s="207" t="s">
        <v>170</v>
      </c>
      <c r="J30" s="207"/>
    </row>
    <row r="31" spans="1:10" s="21" customFormat="1" x14ac:dyDescent="0.25">
      <c r="A31" s="3"/>
      <c r="B31" s="41" t="s">
        <v>47</v>
      </c>
      <c r="C31" s="226" t="s">
        <v>10</v>
      </c>
      <c r="D31" s="7" t="s">
        <v>48</v>
      </c>
      <c r="E31" s="207" t="s">
        <v>170</v>
      </c>
      <c r="F31" s="207"/>
      <c r="G31" s="207"/>
      <c r="H31" s="207"/>
      <c r="I31" s="207"/>
      <c r="J31" s="207"/>
    </row>
    <row r="32" spans="1:10" s="21" customFormat="1" ht="30" x14ac:dyDescent="0.25">
      <c r="A32" s="3"/>
      <c r="B32" s="41" t="s">
        <v>50</v>
      </c>
      <c r="C32" s="226" t="s">
        <v>251</v>
      </c>
      <c r="D32" s="7" t="s">
        <v>160</v>
      </c>
      <c r="E32" s="207"/>
      <c r="F32" s="207"/>
      <c r="G32" s="207"/>
      <c r="H32" s="207"/>
      <c r="I32" s="207" t="s">
        <v>170</v>
      </c>
      <c r="J32" s="207"/>
    </row>
    <row r="33" spans="1:10" s="21" customFormat="1" ht="30" x14ac:dyDescent="0.25">
      <c r="A33" s="3"/>
      <c r="B33" s="41" t="s">
        <v>261</v>
      </c>
      <c r="C33" s="226" t="s">
        <v>251</v>
      </c>
      <c r="D33" s="7" t="s">
        <v>262</v>
      </c>
      <c r="E33" s="207"/>
      <c r="F33" s="207"/>
      <c r="G33" s="207"/>
      <c r="H33" s="207"/>
      <c r="I33" s="207" t="s">
        <v>170</v>
      </c>
      <c r="J33" s="207"/>
    </row>
    <row r="34" spans="1:10" s="21" customFormat="1" x14ac:dyDescent="0.25">
      <c r="A34" s="3"/>
      <c r="B34" s="28" t="s">
        <v>52</v>
      </c>
      <c r="C34" s="227"/>
      <c r="D34" s="20"/>
      <c r="E34" s="20"/>
      <c r="F34" s="20"/>
      <c r="G34" s="20"/>
      <c r="H34" s="20"/>
      <c r="I34" s="20"/>
      <c r="J34" s="20"/>
    </row>
    <row r="35" spans="1:10" s="21" customFormat="1" x14ac:dyDescent="0.25">
      <c r="A35" s="17"/>
      <c r="B35" s="41" t="s">
        <v>253</v>
      </c>
      <c r="C35" s="226" t="s">
        <v>251</v>
      </c>
      <c r="D35" s="7" t="s">
        <v>254</v>
      </c>
      <c r="E35" s="257"/>
      <c r="F35" s="257"/>
      <c r="G35" s="257"/>
      <c r="H35" s="257"/>
      <c r="I35" s="257" t="s">
        <v>170</v>
      </c>
      <c r="J35" s="257"/>
    </row>
    <row r="36" spans="1:10" s="21" customFormat="1" x14ac:dyDescent="0.25">
      <c r="A36" s="3"/>
      <c r="B36" s="41" t="s">
        <v>54</v>
      </c>
      <c r="C36" s="226" t="s">
        <v>251</v>
      </c>
      <c r="D36" s="7" t="s">
        <v>142</v>
      </c>
      <c r="E36" s="207"/>
      <c r="F36" s="207"/>
      <c r="G36" s="207"/>
      <c r="H36" s="207"/>
      <c r="I36" s="207" t="s">
        <v>170</v>
      </c>
      <c r="J36" s="207"/>
    </row>
    <row r="37" spans="1:10" s="21" customFormat="1" x14ac:dyDescent="0.25">
      <c r="A37" s="3"/>
      <c r="C37" s="229"/>
      <c r="E37" s="207"/>
      <c r="F37" s="207"/>
      <c r="G37" s="207"/>
      <c r="H37" s="207"/>
      <c r="I37" s="207"/>
      <c r="J37" s="207"/>
    </row>
    <row r="38" spans="1:10" s="21" customFormat="1" x14ac:dyDescent="0.25">
      <c r="A38" s="3"/>
      <c r="B38" s="41"/>
      <c r="C38" s="226"/>
      <c r="D38" s="7"/>
      <c r="E38" s="207"/>
      <c r="F38" s="207"/>
      <c r="G38" s="207"/>
      <c r="H38" s="207"/>
      <c r="I38" s="207"/>
      <c r="J38" s="207"/>
    </row>
    <row r="39" spans="1:10" s="21" customFormat="1" x14ac:dyDescent="0.25">
      <c r="A39" s="3"/>
      <c r="B39" s="28" t="s">
        <v>55</v>
      </c>
      <c r="C39" s="115"/>
      <c r="D39" s="20"/>
      <c r="E39" s="20"/>
      <c r="F39" s="20"/>
      <c r="G39" s="20"/>
      <c r="H39" s="20"/>
      <c r="I39" s="20"/>
      <c r="J39" s="20"/>
    </row>
    <row r="40" spans="1:10" s="21" customFormat="1" ht="30" x14ac:dyDescent="0.25">
      <c r="A40" s="17"/>
      <c r="B40" s="41" t="s">
        <v>255</v>
      </c>
      <c r="C40" s="226" t="s">
        <v>256</v>
      </c>
      <c r="D40" s="7" t="s">
        <v>305</v>
      </c>
      <c r="E40" s="257" t="s">
        <v>170</v>
      </c>
      <c r="F40" s="257"/>
      <c r="G40" s="257"/>
      <c r="H40" s="257"/>
      <c r="I40" s="257" t="s">
        <v>170</v>
      </c>
      <c r="J40" s="257"/>
    </row>
    <row r="41" spans="1:10" s="21" customFormat="1" x14ac:dyDescent="0.25">
      <c r="A41" s="3"/>
      <c r="B41" s="41" t="s">
        <v>58</v>
      </c>
      <c r="C41" s="226" t="s">
        <v>251</v>
      </c>
      <c r="D41" s="7" t="s">
        <v>306</v>
      </c>
      <c r="E41" s="207" t="s">
        <v>170</v>
      </c>
      <c r="F41" s="207" t="s">
        <v>170</v>
      </c>
      <c r="G41" s="207" t="s">
        <v>170</v>
      </c>
      <c r="H41" s="207" t="s">
        <v>170</v>
      </c>
      <c r="I41" s="207" t="s">
        <v>170</v>
      </c>
      <c r="J41" s="207"/>
    </row>
    <row r="42" spans="1:10" s="21" customFormat="1" x14ac:dyDescent="0.25">
      <c r="A42" s="3"/>
      <c r="B42" s="41" t="s">
        <v>57</v>
      </c>
      <c r="C42" s="226" t="s">
        <v>251</v>
      </c>
      <c r="D42" s="7" t="s">
        <v>307</v>
      </c>
      <c r="E42" s="207" t="s">
        <v>170</v>
      </c>
      <c r="F42" s="207" t="s">
        <v>170</v>
      </c>
      <c r="G42" s="207" t="s">
        <v>170</v>
      </c>
      <c r="H42" s="207" t="s">
        <v>170</v>
      </c>
      <c r="I42" s="207" t="s">
        <v>170</v>
      </c>
      <c r="J42" s="207"/>
    </row>
    <row r="43" spans="1:10" s="21" customFormat="1" x14ac:dyDescent="0.25">
      <c r="A43" s="3"/>
      <c r="B43" s="28" t="s">
        <v>62</v>
      </c>
      <c r="C43" s="115"/>
      <c r="D43" s="20"/>
      <c r="E43" s="20"/>
      <c r="F43" s="20"/>
      <c r="G43" s="20"/>
      <c r="H43" s="20"/>
      <c r="I43" s="20"/>
      <c r="J43" s="20"/>
    </row>
    <row r="44" spans="1:10" s="21" customFormat="1" ht="30" x14ac:dyDescent="0.25">
      <c r="A44" s="3"/>
      <c r="B44" s="41" t="s">
        <v>59</v>
      </c>
      <c r="C44" s="226" t="s">
        <v>251</v>
      </c>
      <c r="D44" s="258" t="s">
        <v>308</v>
      </c>
      <c r="E44" s="207"/>
      <c r="F44" s="207"/>
      <c r="G44" s="207"/>
      <c r="H44" s="207"/>
      <c r="I44" s="207" t="s">
        <v>170</v>
      </c>
      <c r="J44" s="207"/>
    </row>
    <row r="45" spans="1:10" s="21" customFormat="1" x14ac:dyDescent="0.25">
      <c r="A45" s="17"/>
      <c r="B45" s="41" t="s">
        <v>252</v>
      </c>
      <c r="C45" s="226" t="s">
        <v>251</v>
      </c>
      <c r="D45" s="7" t="s">
        <v>309</v>
      </c>
      <c r="E45" s="257" t="s">
        <v>170</v>
      </c>
      <c r="F45" s="257" t="s">
        <v>170</v>
      </c>
      <c r="G45" s="257" t="s">
        <v>170</v>
      </c>
      <c r="H45" s="257" t="s">
        <v>170</v>
      </c>
      <c r="I45" s="257" t="s">
        <v>170</v>
      </c>
      <c r="J45" s="257"/>
    </row>
    <row r="46" spans="1:10" s="21" customFormat="1" x14ac:dyDescent="0.25">
      <c r="A46" s="3"/>
      <c r="B46" s="41" t="s">
        <v>351</v>
      </c>
      <c r="C46" s="226" t="s">
        <v>251</v>
      </c>
      <c r="D46" s="7" t="s">
        <v>143</v>
      </c>
      <c r="E46" s="207"/>
      <c r="F46" s="207"/>
      <c r="G46" s="207"/>
      <c r="H46" s="207"/>
      <c r="I46" s="207" t="s">
        <v>170</v>
      </c>
      <c r="J46" s="207"/>
    </row>
    <row r="47" spans="1:10" s="21" customFormat="1" ht="30" x14ac:dyDescent="0.25">
      <c r="A47" s="3"/>
      <c r="B47" s="41" t="s">
        <v>230</v>
      </c>
      <c r="C47" s="226" t="s">
        <v>264</v>
      </c>
      <c r="D47" s="7" t="s">
        <v>258</v>
      </c>
      <c r="E47" s="207" t="s">
        <v>170</v>
      </c>
      <c r="F47" s="207"/>
      <c r="G47" s="207"/>
      <c r="H47" s="207"/>
      <c r="I47" s="207" t="s">
        <v>170</v>
      </c>
      <c r="J47" s="207"/>
    </row>
    <row r="48" spans="1:10" s="21" customFormat="1" ht="30" x14ac:dyDescent="0.25">
      <c r="A48" s="3"/>
      <c r="B48" s="41" t="s">
        <v>310</v>
      </c>
      <c r="C48" s="226" t="s">
        <v>251</v>
      </c>
      <c r="D48" s="223" t="s">
        <v>311</v>
      </c>
      <c r="E48" s="207"/>
      <c r="F48" s="207"/>
      <c r="G48" s="207"/>
      <c r="H48" s="207"/>
      <c r="I48" s="207" t="s">
        <v>170</v>
      </c>
      <c r="J48" s="207"/>
    </row>
    <row r="49" spans="1:105" s="21" customFormat="1" x14ac:dyDescent="0.25">
      <c r="A49" s="3"/>
      <c r="B49" s="41" t="s">
        <v>64</v>
      </c>
      <c r="C49" s="225" t="s">
        <v>241</v>
      </c>
      <c r="D49" s="7" t="s">
        <v>144</v>
      </c>
      <c r="E49" s="207"/>
      <c r="F49" s="207"/>
      <c r="G49" s="207"/>
      <c r="H49" s="207"/>
      <c r="I49" s="207" t="s">
        <v>170</v>
      </c>
      <c r="J49" s="207"/>
    </row>
    <row r="50" spans="1:105" s="21" customFormat="1" x14ac:dyDescent="0.25">
      <c r="A50" s="3"/>
      <c r="B50" s="41" t="s">
        <v>65</v>
      </c>
      <c r="C50" s="226" t="s">
        <v>238</v>
      </c>
      <c r="D50" s="7" t="s">
        <v>144</v>
      </c>
      <c r="E50" s="207"/>
      <c r="F50" s="207" t="s">
        <v>170</v>
      </c>
      <c r="G50" s="207"/>
      <c r="H50" s="207"/>
      <c r="I50" s="207"/>
      <c r="J50" s="207"/>
    </row>
    <row r="51" spans="1:105" x14ac:dyDescent="0.25">
      <c r="A51" s="3"/>
      <c r="B51" s="41" t="s">
        <v>312</v>
      </c>
      <c r="C51" s="226" t="s">
        <v>251</v>
      </c>
      <c r="D51" s="7" t="s">
        <v>315</v>
      </c>
      <c r="E51" s="207"/>
      <c r="F51" s="207"/>
      <c r="G51" s="207"/>
      <c r="H51" s="207"/>
      <c r="I51" s="207" t="s">
        <v>170</v>
      </c>
      <c r="J51" s="207"/>
    </row>
    <row r="52" spans="1:105" ht="15.75" x14ac:dyDescent="0.25">
      <c r="A52" s="3"/>
      <c r="B52" s="49" t="s">
        <v>277</v>
      </c>
      <c r="C52" s="129"/>
      <c r="D52" s="23"/>
      <c r="E52" s="23"/>
      <c r="F52" s="23"/>
      <c r="G52" s="23"/>
      <c r="H52" s="23"/>
      <c r="I52" s="23"/>
      <c r="J52" s="23"/>
    </row>
    <row r="53" spans="1:105" x14ac:dyDescent="0.25">
      <c r="A53" s="22"/>
      <c r="B53" s="136" t="s">
        <v>316</v>
      </c>
      <c r="C53" s="136"/>
      <c r="D53" s="137"/>
      <c r="E53" s="137"/>
      <c r="F53" s="137"/>
      <c r="G53" s="137"/>
      <c r="H53" s="137"/>
      <c r="I53" s="137"/>
      <c r="J53" s="137"/>
    </row>
    <row r="54" spans="1:105" s="27" customFormat="1" ht="30" x14ac:dyDescent="0.25">
      <c r="A54" s="80"/>
      <c r="B54" s="41" t="s">
        <v>352</v>
      </c>
      <c r="C54" s="225" t="s">
        <v>223</v>
      </c>
      <c r="D54" s="7" t="s">
        <v>231</v>
      </c>
      <c r="E54" s="259" t="s">
        <v>170</v>
      </c>
      <c r="F54" s="259"/>
      <c r="G54" s="259"/>
      <c r="H54" s="259"/>
      <c r="I54" s="259"/>
      <c r="J54" s="259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8"/>
      <c r="CS54" s="28"/>
      <c r="CT54" s="28"/>
      <c r="CU54" s="28"/>
      <c r="CV54" s="28"/>
      <c r="CW54" s="28"/>
      <c r="CX54" s="28"/>
      <c r="CY54" s="28"/>
      <c r="CZ54" s="28"/>
      <c r="DA54" s="28"/>
    </row>
    <row r="55" spans="1:105" x14ac:dyDescent="0.25">
      <c r="A55" s="3"/>
      <c r="B55" s="41" t="s">
        <v>225</v>
      </c>
      <c r="C55" s="225" t="s">
        <v>223</v>
      </c>
      <c r="D55" s="7" t="s">
        <v>232</v>
      </c>
      <c r="E55" s="207" t="s">
        <v>170</v>
      </c>
      <c r="F55" s="207"/>
      <c r="G55" s="207"/>
      <c r="H55" s="207"/>
      <c r="I55" s="207"/>
      <c r="J55" s="207"/>
    </row>
    <row r="56" spans="1:105" x14ac:dyDescent="0.25">
      <c r="A56" s="3"/>
      <c r="B56" s="41" t="s">
        <v>226</v>
      </c>
      <c r="C56" s="225" t="s">
        <v>10</v>
      </c>
      <c r="D56" s="7" t="s">
        <v>318</v>
      </c>
      <c r="E56" s="207" t="s">
        <v>170</v>
      </c>
      <c r="F56" s="207" t="s">
        <v>170</v>
      </c>
      <c r="G56" s="207" t="s">
        <v>170</v>
      </c>
      <c r="H56" s="207" t="s">
        <v>170</v>
      </c>
      <c r="I56" s="207" t="s">
        <v>170</v>
      </c>
      <c r="J56" s="207" t="s">
        <v>170</v>
      </c>
    </row>
    <row r="57" spans="1:105" x14ac:dyDescent="0.25">
      <c r="A57" s="3"/>
      <c r="B57" s="136" t="s">
        <v>229</v>
      </c>
      <c r="C57" s="136"/>
      <c r="D57" s="137"/>
      <c r="E57" s="137"/>
      <c r="F57" s="137"/>
      <c r="G57" s="137"/>
      <c r="H57" s="137"/>
      <c r="I57" s="137"/>
      <c r="J57" s="137"/>
    </row>
    <row r="58" spans="1:105" x14ac:dyDescent="0.25">
      <c r="A58" s="3"/>
      <c r="B58" s="41" t="s">
        <v>353</v>
      </c>
      <c r="C58" s="225" t="s">
        <v>270</v>
      </c>
      <c r="D58" s="7" t="s">
        <v>321</v>
      </c>
      <c r="E58" s="207" t="s">
        <v>170</v>
      </c>
      <c r="F58" s="207" t="s">
        <v>170</v>
      </c>
      <c r="G58" s="207" t="s">
        <v>170</v>
      </c>
      <c r="H58" s="207" t="s">
        <v>170</v>
      </c>
      <c r="I58" s="207" t="s">
        <v>170</v>
      </c>
      <c r="J58" s="207" t="s">
        <v>170</v>
      </c>
    </row>
    <row r="59" spans="1:105" s="27" customFormat="1" ht="30" x14ac:dyDescent="0.25">
      <c r="A59" s="80"/>
      <c r="B59" s="41" t="s">
        <v>233</v>
      </c>
      <c r="C59" s="225" t="s">
        <v>270</v>
      </c>
      <c r="D59" s="7" t="s">
        <v>234</v>
      </c>
      <c r="E59" s="259"/>
      <c r="F59" s="259" t="s">
        <v>170</v>
      </c>
      <c r="G59" s="259"/>
      <c r="H59" s="259"/>
      <c r="I59" s="259"/>
      <c r="J59" s="259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8"/>
      <c r="CS59" s="28"/>
      <c r="CT59" s="28"/>
      <c r="CU59" s="28"/>
      <c r="CV59" s="28"/>
      <c r="CW59" s="28"/>
      <c r="CX59" s="28"/>
      <c r="CY59" s="28"/>
      <c r="CZ59" s="28"/>
      <c r="DA59" s="28"/>
    </row>
    <row r="60" spans="1:105" x14ac:dyDescent="0.25">
      <c r="A60" s="3"/>
      <c r="B60" s="41" t="s">
        <v>323</v>
      </c>
      <c r="C60" s="225" t="s">
        <v>270</v>
      </c>
      <c r="D60" s="7" t="s">
        <v>147</v>
      </c>
      <c r="E60" s="207"/>
      <c r="F60" s="207" t="s">
        <v>170</v>
      </c>
      <c r="G60" s="207"/>
      <c r="H60" s="207"/>
      <c r="I60" s="207"/>
      <c r="J60" s="207"/>
    </row>
    <row r="61" spans="1:105" ht="30" x14ac:dyDescent="0.25">
      <c r="A61" s="3"/>
      <c r="B61" s="41" t="s">
        <v>324</v>
      </c>
      <c r="C61" s="225" t="s">
        <v>270</v>
      </c>
      <c r="D61" s="7" t="s">
        <v>235</v>
      </c>
      <c r="E61" s="207" t="s">
        <v>170</v>
      </c>
      <c r="F61" s="207" t="s">
        <v>170</v>
      </c>
      <c r="G61" s="207" t="s">
        <v>170</v>
      </c>
      <c r="H61" s="207" t="s">
        <v>170</v>
      </c>
      <c r="I61" s="207" t="s">
        <v>170</v>
      </c>
      <c r="J61" s="207" t="s">
        <v>170</v>
      </c>
    </row>
    <row r="62" spans="1:105" ht="30" x14ac:dyDescent="0.25">
      <c r="A62" s="3"/>
      <c r="B62" s="41" t="s">
        <v>325</v>
      </c>
      <c r="C62" s="225" t="s">
        <v>270</v>
      </c>
      <c r="D62" s="7" t="s">
        <v>146</v>
      </c>
      <c r="E62" s="207" t="s">
        <v>170</v>
      </c>
      <c r="F62" s="207" t="s">
        <v>170</v>
      </c>
      <c r="G62" s="207" t="s">
        <v>170</v>
      </c>
      <c r="H62" s="207" t="s">
        <v>170</v>
      </c>
      <c r="I62" s="207" t="s">
        <v>170</v>
      </c>
      <c r="J62" s="207"/>
    </row>
    <row r="63" spans="1:105" ht="75" x14ac:dyDescent="0.25">
      <c r="A63" s="3"/>
      <c r="B63" s="41" t="s">
        <v>245</v>
      </c>
      <c r="C63" s="225" t="s">
        <v>270</v>
      </c>
      <c r="D63" s="7" t="s">
        <v>327</v>
      </c>
      <c r="E63" s="207" t="s">
        <v>170</v>
      </c>
      <c r="F63" s="207" t="s">
        <v>170</v>
      </c>
      <c r="G63" s="207" t="s">
        <v>170</v>
      </c>
      <c r="H63" s="207" t="s">
        <v>170</v>
      </c>
      <c r="I63" s="207" t="s">
        <v>170</v>
      </c>
      <c r="J63" s="207"/>
    </row>
    <row r="64" spans="1:105" s="27" customFormat="1" ht="30" x14ac:dyDescent="0.25">
      <c r="A64" s="80"/>
      <c r="B64" s="41" t="s">
        <v>265</v>
      </c>
      <c r="C64" s="225" t="s">
        <v>270</v>
      </c>
      <c r="D64" s="7" t="s">
        <v>146</v>
      </c>
      <c r="E64" s="259" t="s">
        <v>170</v>
      </c>
      <c r="F64" s="259" t="s">
        <v>170</v>
      </c>
      <c r="G64" s="259" t="s">
        <v>170</v>
      </c>
      <c r="H64" s="259" t="s">
        <v>170</v>
      </c>
      <c r="I64" s="259" t="s">
        <v>170</v>
      </c>
      <c r="J64" s="25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8"/>
      <c r="CS64" s="28"/>
      <c r="CT64" s="28"/>
      <c r="CU64" s="28"/>
      <c r="CV64" s="28"/>
      <c r="CW64" s="28"/>
      <c r="CX64" s="28"/>
      <c r="CY64" s="28"/>
      <c r="CZ64" s="28"/>
      <c r="DA64" s="28"/>
    </row>
    <row r="65" spans="1:105" s="261" customFormat="1" x14ac:dyDescent="0.25">
      <c r="A65" s="80"/>
      <c r="B65" s="41" t="s">
        <v>354</v>
      </c>
      <c r="C65" s="225" t="s">
        <v>238</v>
      </c>
      <c r="D65" s="7" t="s">
        <v>329</v>
      </c>
      <c r="E65" s="259" t="s">
        <v>170</v>
      </c>
      <c r="F65" s="259" t="s">
        <v>170</v>
      </c>
      <c r="G65" s="259" t="s">
        <v>170</v>
      </c>
      <c r="H65" s="259" t="s">
        <v>170</v>
      </c>
      <c r="I65" s="259" t="s">
        <v>170</v>
      </c>
      <c r="J65" s="259" t="s">
        <v>170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60"/>
      <c r="CS65" s="260"/>
      <c r="CT65" s="260"/>
      <c r="CU65" s="260"/>
      <c r="CV65" s="260"/>
      <c r="CW65" s="260"/>
      <c r="CX65" s="260"/>
      <c r="CY65" s="260"/>
      <c r="CZ65" s="260"/>
      <c r="DA65" s="260"/>
    </row>
    <row r="66" spans="1:105" x14ac:dyDescent="0.25">
      <c r="A66" s="3"/>
      <c r="B66" s="41" t="s">
        <v>130</v>
      </c>
      <c r="C66" s="225" t="s">
        <v>270</v>
      </c>
      <c r="D66" s="7" t="s">
        <v>271</v>
      </c>
      <c r="E66" s="207"/>
      <c r="F66" s="207" t="s">
        <v>170</v>
      </c>
      <c r="G66" s="207"/>
      <c r="H66" s="207"/>
      <c r="I66" s="207"/>
      <c r="J66" s="207"/>
    </row>
    <row r="67" spans="1:105" x14ac:dyDescent="0.25">
      <c r="A67" s="5"/>
      <c r="B67" s="136" t="s">
        <v>228</v>
      </c>
      <c r="C67" s="136"/>
      <c r="D67" s="137"/>
      <c r="E67" s="137"/>
      <c r="F67" s="137"/>
      <c r="G67" s="137"/>
      <c r="H67" s="137"/>
      <c r="I67" s="137"/>
      <c r="J67" s="137"/>
    </row>
    <row r="68" spans="1:105" x14ac:dyDescent="0.25">
      <c r="A68" s="3"/>
      <c r="B68" s="21" t="s">
        <v>330</v>
      </c>
      <c r="C68" s="225" t="s">
        <v>272</v>
      </c>
      <c r="D68" s="7" t="s">
        <v>147</v>
      </c>
      <c r="E68" s="207"/>
      <c r="F68" s="207"/>
      <c r="G68" s="207"/>
      <c r="H68" s="207" t="s">
        <v>170</v>
      </c>
      <c r="I68" s="207"/>
      <c r="J68" s="207"/>
    </row>
    <row r="69" spans="1:105" ht="30" x14ac:dyDescent="0.25">
      <c r="A69" s="3"/>
      <c r="B69" s="41" t="s">
        <v>355</v>
      </c>
      <c r="C69" s="225" t="s">
        <v>272</v>
      </c>
      <c r="D69" s="7" t="s">
        <v>148</v>
      </c>
      <c r="E69" s="207" t="s">
        <v>170</v>
      </c>
      <c r="F69" s="207" t="s">
        <v>170</v>
      </c>
      <c r="G69" s="207" t="s">
        <v>170</v>
      </c>
      <c r="H69" s="207" t="s">
        <v>170</v>
      </c>
      <c r="I69" s="207" t="s">
        <v>170</v>
      </c>
      <c r="J69" s="207" t="s">
        <v>170</v>
      </c>
    </row>
    <row r="70" spans="1:105" ht="30" x14ac:dyDescent="0.25">
      <c r="A70" s="3"/>
      <c r="B70" s="41" t="s">
        <v>332</v>
      </c>
      <c r="C70" s="225" t="s">
        <v>272</v>
      </c>
      <c r="D70" s="7" t="s">
        <v>333</v>
      </c>
      <c r="E70" s="207" t="s">
        <v>170</v>
      </c>
      <c r="F70" s="207" t="s">
        <v>170</v>
      </c>
      <c r="G70" s="207" t="s">
        <v>170</v>
      </c>
      <c r="H70" s="207" t="s">
        <v>170</v>
      </c>
      <c r="I70" s="207" t="s">
        <v>170</v>
      </c>
      <c r="J70" s="207" t="s">
        <v>170</v>
      </c>
    </row>
    <row r="71" spans="1:105" x14ac:dyDescent="0.25">
      <c r="A71" s="3"/>
      <c r="B71" s="41" t="s">
        <v>334</v>
      </c>
      <c r="C71" s="225" t="s">
        <v>272</v>
      </c>
      <c r="D71" s="7" t="s">
        <v>335</v>
      </c>
      <c r="E71" s="207"/>
      <c r="F71" s="207"/>
      <c r="G71" s="207"/>
      <c r="H71" s="207" t="s">
        <v>170</v>
      </c>
      <c r="I71" s="207"/>
      <c r="J71" s="207"/>
    </row>
    <row r="72" spans="1:105" x14ac:dyDescent="0.25">
      <c r="A72" s="3"/>
      <c r="B72" s="41" t="s">
        <v>227</v>
      </c>
      <c r="C72" s="225" t="s">
        <v>272</v>
      </c>
      <c r="D72" s="7" t="s">
        <v>271</v>
      </c>
      <c r="E72" s="207"/>
      <c r="F72" s="207"/>
      <c r="G72" s="207"/>
      <c r="H72" s="207" t="s">
        <v>170</v>
      </c>
      <c r="I72" s="207"/>
      <c r="J72" s="207"/>
    </row>
    <row r="73" spans="1:105" s="27" customFormat="1" x14ac:dyDescent="0.25">
      <c r="A73" s="80"/>
      <c r="B73" s="136" t="s">
        <v>336</v>
      </c>
      <c r="C73" s="136"/>
      <c r="D73" s="137"/>
      <c r="E73" s="211"/>
      <c r="F73" s="211"/>
      <c r="G73" s="211"/>
      <c r="H73" s="211"/>
      <c r="I73" s="211"/>
      <c r="J73" s="21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8"/>
      <c r="CS73" s="28"/>
      <c r="CT73" s="28"/>
      <c r="CU73" s="28"/>
      <c r="CV73" s="28"/>
      <c r="CW73" s="28"/>
      <c r="CX73" s="28"/>
      <c r="CY73" s="28"/>
      <c r="CZ73" s="28"/>
      <c r="DA73" s="28"/>
    </row>
    <row r="74" spans="1:105" ht="30" x14ac:dyDescent="0.25">
      <c r="A74" s="3"/>
      <c r="B74" s="143" t="s">
        <v>337</v>
      </c>
      <c r="C74" s="225" t="s">
        <v>269</v>
      </c>
      <c r="D74" s="7" t="s">
        <v>151</v>
      </c>
      <c r="E74" s="207" t="s">
        <v>170</v>
      </c>
      <c r="F74" s="207"/>
      <c r="G74" s="207"/>
      <c r="H74" s="207"/>
      <c r="I74" s="207"/>
      <c r="J74" s="207"/>
    </row>
    <row r="75" spans="1:105" ht="45" x14ac:dyDescent="0.25">
      <c r="A75" s="3"/>
      <c r="B75" s="224" t="s">
        <v>338</v>
      </c>
      <c r="C75" s="225" t="s">
        <v>269</v>
      </c>
      <c r="D75" s="7" t="s">
        <v>339</v>
      </c>
      <c r="E75" s="257" t="s">
        <v>170</v>
      </c>
      <c r="F75" s="257" t="s">
        <v>170</v>
      </c>
      <c r="G75" s="257" t="s">
        <v>170</v>
      </c>
      <c r="H75" s="257" t="s">
        <v>170</v>
      </c>
      <c r="I75" s="257" t="s">
        <v>170</v>
      </c>
      <c r="J75" s="257" t="s">
        <v>170</v>
      </c>
    </row>
    <row r="76" spans="1:105" x14ac:dyDescent="0.25">
      <c r="A76" s="3"/>
      <c r="B76" s="41" t="s">
        <v>236</v>
      </c>
      <c r="C76" s="225" t="s">
        <v>269</v>
      </c>
      <c r="D76" s="7" t="s">
        <v>150</v>
      </c>
      <c r="E76" s="207" t="s">
        <v>170</v>
      </c>
      <c r="F76" s="207"/>
      <c r="G76" s="207"/>
      <c r="H76" s="207"/>
      <c r="I76" s="207"/>
      <c r="J76" s="207"/>
    </row>
    <row r="77" spans="1:105" x14ac:dyDescent="0.25">
      <c r="A77" s="3"/>
      <c r="B77" s="41" t="s">
        <v>340</v>
      </c>
      <c r="C77" s="225" t="s">
        <v>269</v>
      </c>
      <c r="D77" s="7" t="s">
        <v>271</v>
      </c>
      <c r="E77" s="207" t="s">
        <v>170</v>
      </c>
      <c r="F77" s="207"/>
      <c r="G77" s="207"/>
      <c r="H77" s="207"/>
      <c r="I77" s="207"/>
      <c r="J77" s="207"/>
    </row>
    <row r="78" spans="1:105" s="27" customFormat="1" x14ac:dyDescent="0.25">
      <c r="A78" s="80"/>
      <c r="B78" s="136" t="s">
        <v>341</v>
      </c>
      <c r="C78" s="136"/>
      <c r="D78" s="137"/>
      <c r="E78" s="211"/>
      <c r="F78" s="211"/>
      <c r="G78" s="211"/>
      <c r="H78" s="211"/>
      <c r="I78" s="211"/>
      <c r="J78" s="21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8"/>
      <c r="CS78" s="28"/>
      <c r="CT78" s="28"/>
      <c r="CU78" s="28"/>
      <c r="CV78" s="28"/>
      <c r="CW78" s="28"/>
      <c r="CX78" s="28"/>
      <c r="CY78" s="28"/>
      <c r="CZ78" s="28"/>
      <c r="DA78" s="28"/>
    </row>
    <row r="79" spans="1:105" x14ac:dyDescent="0.25">
      <c r="A79" s="3"/>
      <c r="B79" s="41" t="s">
        <v>342</v>
      </c>
      <c r="C79" s="225" t="s">
        <v>273</v>
      </c>
      <c r="D79" s="7" t="s">
        <v>343</v>
      </c>
      <c r="E79" s="207"/>
      <c r="F79" s="207"/>
      <c r="G79" s="207" t="s">
        <v>170</v>
      </c>
      <c r="H79" s="207"/>
      <c r="I79" s="207"/>
      <c r="J79" s="207"/>
    </row>
    <row r="80" spans="1:105" ht="30" x14ac:dyDescent="0.25">
      <c r="A80" s="3"/>
      <c r="B80" s="41" t="s">
        <v>242</v>
      </c>
      <c r="C80" s="225" t="s">
        <v>273</v>
      </c>
      <c r="D80" s="7" t="s">
        <v>344</v>
      </c>
      <c r="E80" s="207" t="s">
        <v>170</v>
      </c>
      <c r="F80" s="207" t="s">
        <v>170</v>
      </c>
      <c r="G80" s="207" t="s">
        <v>170</v>
      </c>
      <c r="H80" s="207" t="s">
        <v>170</v>
      </c>
      <c r="I80" s="207" t="s">
        <v>170</v>
      </c>
      <c r="J80" s="207" t="s">
        <v>170</v>
      </c>
    </row>
    <row r="81" spans="1:105" s="27" customFormat="1" ht="30" x14ac:dyDescent="0.25">
      <c r="A81" s="80"/>
      <c r="B81" s="41" t="s">
        <v>243</v>
      </c>
      <c r="C81" s="225" t="s">
        <v>273</v>
      </c>
      <c r="D81" s="7" t="s">
        <v>345</v>
      </c>
      <c r="E81" s="259" t="s">
        <v>170</v>
      </c>
      <c r="F81" s="259" t="s">
        <v>170</v>
      </c>
      <c r="G81" s="259" t="s">
        <v>170</v>
      </c>
      <c r="H81" s="259" t="s">
        <v>170</v>
      </c>
      <c r="I81" s="259" t="s">
        <v>170</v>
      </c>
      <c r="J81" s="259" t="s">
        <v>170</v>
      </c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8"/>
      <c r="CS81" s="28"/>
      <c r="CT81" s="28"/>
      <c r="CU81" s="28"/>
      <c r="CV81" s="28"/>
      <c r="CW81" s="28"/>
      <c r="CX81" s="28"/>
      <c r="CY81" s="28"/>
      <c r="CZ81" s="28"/>
      <c r="DA81" s="28"/>
    </row>
    <row r="82" spans="1:105" x14ac:dyDescent="0.25">
      <c r="A82" s="3"/>
      <c r="B82" s="41" t="s">
        <v>346</v>
      </c>
      <c r="C82" s="225" t="s">
        <v>273</v>
      </c>
      <c r="D82" s="7" t="s">
        <v>347</v>
      </c>
      <c r="E82" s="207" t="s">
        <v>170</v>
      </c>
      <c r="F82" s="207" t="s">
        <v>170</v>
      </c>
      <c r="G82" s="207" t="s">
        <v>170</v>
      </c>
      <c r="H82" s="207" t="s">
        <v>170</v>
      </c>
      <c r="I82" s="207" t="s">
        <v>170</v>
      </c>
      <c r="J82" s="207" t="s">
        <v>170</v>
      </c>
    </row>
    <row r="83" spans="1:105" ht="30" x14ac:dyDescent="0.25">
      <c r="A83" s="3"/>
      <c r="B83" s="41" t="s">
        <v>348</v>
      </c>
      <c r="C83" s="225" t="s">
        <v>273</v>
      </c>
      <c r="D83" s="7" t="s">
        <v>349</v>
      </c>
      <c r="E83" s="207"/>
      <c r="F83" s="207"/>
      <c r="G83" s="207" t="s">
        <v>170</v>
      </c>
      <c r="H83" s="207"/>
      <c r="I83" s="207"/>
      <c r="J83" s="207"/>
    </row>
    <row r="84" spans="1:105" x14ac:dyDescent="0.25">
      <c r="B84" s="41" t="s">
        <v>266</v>
      </c>
      <c r="C84" s="225" t="s">
        <v>273</v>
      </c>
      <c r="D84" s="7" t="s">
        <v>244</v>
      </c>
      <c r="E84" s="207" t="s">
        <v>170</v>
      </c>
      <c r="F84" s="207" t="s">
        <v>170</v>
      </c>
      <c r="G84" s="207" t="s">
        <v>170</v>
      </c>
      <c r="H84" s="207" t="s">
        <v>170</v>
      </c>
      <c r="I84" s="207" t="s">
        <v>170</v>
      </c>
      <c r="J84" s="207" t="s">
        <v>170</v>
      </c>
    </row>
    <row r="85" spans="1:105" x14ac:dyDescent="0.25">
      <c r="B85" s="41" t="s">
        <v>133</v>
      </c>
      <c r="C85" s="225" t="s">
        <v>273</v>
      </c>
      <c r="D85" s="7" t="s">
        <v>271</v>
      </c>
      <c r="E85" s="207"/>
      <c r="F85" s="207"/>
      <c r="G85" s="207" t="s">
        <v>170</v>
      </c>
      <c r="H85" s="207"/>
      <c r="I85" s="207"/>
      <c r="J85" s="207"/>
    </row>
    <row r="86" spans="1:105" x14ac:dyDescent="0.25">
      <c r="B86" s="136" t="s">
        <v>138</v>
      </c>
      <c r="C86" s="136"/>
      <c r="D86" s="137"/>
      <c r="E86" s="137"/>
      <c r="F86" s="137"/>
      <c r="G86" s="137"/>
      <c r="H86" s="137"/>
      <c r="I86" s="137"/>
      <c r="J86" s="137"/>
    </row>
    <row r="87" spans="1:105" ht="30" x14ac:dyDescent="0.25">
      <c r="B87" s="143" t="s">
        <v>125</v>
      </c>
      <c r="C87" s="225" t="s">
        <v>269</v>
      </c>
      <c r="D87" s="7" t="s">
        <v>267</v>
      </c>
      <c r="E87" s="207" t="s">
        <v>170</v>
      </c>
      <c r="F87" s="207" t="s">
        <v>170</v>
      </c>
      <c r="G87" s="207" t="s">
        <v>170</v>
      </c>
      <c r="H87" s="207" t="s">
        <v>170</v>
      </c>
      <c r="I87" s="207" t="s">
        <v>170</v>
      </c>
      <c r="J87" s="207" t="s">
        <v>170</v>
      </c>
    </row>
    <row r="88" spans="1:105" x14ac:dyDescent="0.25">
      <c r="B88" s="143" t="s">
        <v>124</v>
      </c>
      <c r="C88" s="225" t="s">
        <v>269</v>
      </c>
      <c r="D88" s="7" t="s">
        <v>152</v>
      </c>
      <c r="E88" s="207" t="s">
        <v>170</v>
      </c>
      <c r="F88" s="207" t="s">
        <v>170</v>
      </c>
      <c r="G88" s="207" t="s">
        <v>170</v>
      </c>
      <c r="H88" s="207" t="s">
        <v>170</v>
      </c>
      <c r="I88" s="207" t="s">
        <v>170</v>
      </c>
      <c r="J88" s="207" t="s">
        <v>170</v>
      </c>
    </row>
    <row r="100" spans="3:3" x14ac:dyDescent="0.25">
      <c r="C100" s="196" t="s">
        <v>165</v>
      </c>
    </row>
    <row r="101" spans="3:3" x14ac:dyDescent="0.25">
      <c r="C101" s="196" t="s">
        <v>164</v>
      </c>
    </row>
    <row r="102" spans="3:3" x14ac:dyDescent="0.25">
      <c r="C102" s="196" t="s">
        <v>169</v>
      </c>
    </row>
    <row r="103" spans="3:3" ht="30" x14ac:dyDescent="0.25">
      <c r="C103" s="196" t="s">
        <v>166</v>
      </c>
    </row>
  </sheetData>
  <mergeCells count="4">
    <mergeCell ref="A1:A5"/>
    <mergeCell ref="B1:B5"/>
    <mergeCell ref="C1:C5"/>
    <mergeCell ref="D1:D5"/>
  </mergeCells>
  <dataValidations count="2">
    <dataValidation type="list" allowBlank="1" showInputMessage="1" showErrorMessage="1" sqref="E7:J7 C8:C83">
      <formula1>$E$5:$J$5</formula1>
    </dataValidation>
    <dataValidation type="list" allowBlank="1" showInputMessage="1" showErrorMessage="1" sqref="E6:J6">
      <formula1>$C$100:$C$103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opLeftCell="A7" zoomScale="70" zoomScaleNormal="70" workbookViewId="0">
      <selection activeCell="A50" sqref="A50"/>
    </sheetView>
  </sheetViews>
  <sheetFormatPr defaultRowHeight="15" x14ac:dyDescent="0.25"/>
  <cols>
    <col min="2" max="3" width="16.42578125" customWidth="1"/>
    <col min="4" max="4" width="25.42578125" customWidth="1"/>
    <col min="5" max="5" width="2.7109375" hidden="1" customWidth="1"/>
    <col min="6" max="6" width="21.140625" customWidth="1"/>
    <col min="7" max="7" width="20" customWidth="1"/>
    <col min="8" max="8" width="22" customWidth="1"/>
    <col min="9" max="14" width="15.7109375" customWidth="1"/>
  </cols>
  <sheetData>
    <row r="1" spans="1:14" x14ac:dyDescent="0.25">
      <c r="B1" t="s">
        <v>368</v>
      </c>
      <c r="C1" s="279" t="s">
        <v>369</v>
      </c>
      <c r="F1" s="468" t="s">
        <v>189</v>
      </c>
      <c r="G1" s="394" t="s">
        <v>71</v>
      </c>
      <c r="H1" s="395"/>
      <c r="I1" s="395"/>
      <c r="J1" s="33">
        <v>600</v>
      </c>
    </row>
    <row r="2" spans="1:14" x14ac:dyDescent="0.25">
      <c r="C2" s="280" t="s">
        <v>370</v>
      </c>
      <c r="F2" s="469"/>
      <c r="G2" s="394" t="s">
        <v>361</v>
      </c>
      <c r="H2" s="395"/>
      <c r="I2" s="395"/>
      <c r="J2" s="33">
        <v>800</v>
      </c>
    </row>
    <row r="3" spans="1:14" x14ac:dyDescent="0.25">
      <c r="C3" s="281" t="s">
        <v>371</v>
      </c>
      <c r="F3" s="276"/>
      <c r="G3" s="277"/>
      <c r="H3" s="277"/>
      <c r="I3" s="277"/>
      <c r="J3" s="278"/>
    </row>
    <row r="4" spans="1:14" x14ac:dyDescent="0.25">
      <c r="F4" s="276"/>
      <c r="G4" s="277"/>
      <c r="H4" s="277"/>
      <c r="I4" s="277"/>
      <c r="J4" s="278"/>
    </row>
    <row r="5" spans="1:14" x14ac:dyDescent="0.25">
      <c r="I5" s="272" t="s">
        <v>356</v>
      </c>
      <c r="J5" s="272" t="s">
        <v>372</v>
      </c>
      <c r="K5" s="272" t="s">
        <v>373</v>
      </c>
      <c r="L5" s="272" t="s">
        <v>360</v>
      </c>
      <c r="M5" s="272" t="s">
        <v>374</v>
      </c>
      <c r="N5" s="272" t="s">
        <v>356</v>
      </c>
    </row>
    <row r="6" spans="1:14" ht="204.75" x14ac:dyDescent="0.25">
      <c r="A6" s="212" t="s">
        <v>171</v>
      </c>
      <c r="B6" s="218" t="s">
        <v>188</v>
      </c>
      <c r="C6" s="212" t="s">
        <v>194</v>
      </c>
      <c r="D6" s="212" t="s">
        <v>172</v>
      </c>
      <c r="E6" s="212" t="s">
        <v>173</v>
      </c>
      <c r="F6" s="212" t="s">
        <v>174</v>
      </c>
      <c r="G6" s="212" t="s">
        <v>175</v>
      </c>
      <c r="H6" s="212" t="s">
        <v>176</v>
      </c>
      <c r="I6" s="205" t="s">
        <v>237</v>
      </c>
      <c r="J6" s="205" t="s">
        <v>238</v>
      </c>
      <c r="K6" s="205" t="s">
        <v>239</v>
      </c>
      <c r="L6" s="205" t="s">
        <v>240</v>
      </c>
      <c r="M6" s="205" t="s">
        <v>241</v>
      </c>
      <c r="N6" s="205" t="s">
        <v>350</v>
      </c>
    </row>
    <row r="8" spans="1:14" ht="170.25" customHeight="1" x14ac:dyDescent="0.25">
      <c r="A8" s="249" t="s">
        <v>177</v>
      </c>
      <c r="B8" s="249" t="s">
        <v>237</v>
      </c>
      <c r="C8" s="249" t="s">
        <v>356</v>
      </c>
      <c r="D8" s="274" t="s">
        <v>178</v>
      </c>
      <c r="E8" s="216" t="s">
        <v>193</v>
      </c>
      <c r="F8" s="216" t="s">
        <v>179</v>
      </c>
      <c r="G8" s="216" t="s">
        <v>190</v>
      </c>
      <c r="H8" s="216" t="s">
        <v>415</v>
      </c>
      <c r="I8" s="269"/>
      <c r="J8" s="213">
        <f>$J$1*2</f>
        <v>1200</v>
      </c>
      <c r="K8" s="213">
        <f t="shared" ref="K8:M8" si="0">$J$1*2</f>
        <v>1200</v>
      </c>
      <c r="L8" s="213">
        <f t="shared" si="0"/>
        <v>1200</v>
      </c>
      <c r="M8" s="213">
        <f t="shared" si="0"/>
        <v>1200</v>
      </c>
      <c r="N8" s="269"/>
    </row>
    <row r="10" spans="1:14" ht="76.5" customHeight="1" x14ac:dyDescent="0.25">
      <c r="A10" s="470" t="s">
        <v>191</v>
      </c>
      <c r="B10" s="470" t="s">
        <v>237</v>
      </c>
      <c r="C10" s="470" t="s">
        <v>356</v>
      </c>
      <c r="D10" s="273" t="s">
        <v>182</v>
      </c>
      <c r="E10" s="216" t="s">
        <v>192</v>
      </c>
      <c r="F10" s="216" t="s">
        <v>183</v>
      </c>
      <c r="G10" s="471" t="s">
        <v>195</v>
      </c>
      <c r="H10" s="471" t="s">
        <v>203</v>
      </c>
      <c r="I10" s="270"/>
      <c r="J10" s="213">
        <f t="shared" ref="J10:M12" si="1">$J$1</f>
        <v>600</v>
      </c>
      <c r="K10" s="213">
        <f t="shared" si="1"/>
        <v>600</v>
      </c>
      <c r="L10" s="213">
        <f t="shared" si="1"/>
        <v>600</v>
      </c>
      <c r="M10" s="213">
        <f t="shared" si="1"/>
        <v>600</v>
      </c>
      <c r="N10" s="269"/>
    </row>
    <row r="11" spans="1:14" ht="76.5" x14ac:dyDescent="0.25">
      <c r="A11" s="470"/>
      <c r="B11" s="470"/>
      <c r="C11" s="470"/>
      <c r="D11" s="274" t="s">
        <v>197</v>
      </c>
      <c r="E11" s="216" t="s">
        <v>184</v>
      </c>
      <c r="F11" s="216" t="s">
        <v>185</v>
      </c>
      <c r="G11" s="472"/>
      <c r="H11" s="472"/>
      <c r="I11" s="270"/>
      <c r="J11" s="213">
        <f t="shared" si="1"/>
        <v>600</v>
      </c>
      <c r="K11" s="213">
        <f t="shared" si="1"/>
        <v>600</v>
      </c>
      <c r="L11" s="213">
        <f t="shared" si="1"/>
        <v>600</v>
      </c>
      <c r="M11" s="213">
        <f t="shared" si="1"/>
        <v>600</v>
      </c>
      <c r="N11" s="269"/>
    </row>
    <row r="12" spans="1:14" ht="35.25" customHeight="1" x14ac:dyDescent="0.25">
      <c r="A12" s="470"/>
      <c r="B12" s="470"/>
      <c r="C12" s="470"/>
      <c r="D12" s="275" t="s">
        <v>201</v>
      </c>
      <c r="E12" s="216" t="s">
        <v>180</v>
      </c>
      <c r="F12" s="216" t="s">
        <v>186</v>
      </c>
      <c r="G12" s="473"/>
      <c r="H12" s="473"/>
      <c r="I12" s="270"/>
      <c r="J12" s="213">
        <f t="shared" si="1"/>
        <v>600</v>
      </c>
      <c r="K12" s="213">
        <f t="shared" si="1"/>
        <v>600</v>
      </c>
      <c r="L12" s="213">
        <f t="shared" si="1"/>
        <v>600</v>
      </c>
      <c r="M12" s="213">
        <f t="shared" si="1"/>
        <v>600</v>
      </c>
      <c r="N12" s="269"/>
    </row>
    <row r="13" spans="1:14" s="40" customFormat="1" x14ac:dyDescent="0.25">
      <c r="A13" s="474" t="s">
        <v>208</v>
      </c>
      <c r="B13" s="475"/>
      <c r="C13" s="475"/>
      <c r="D13" s="475"/>
      <c r="E13" s="475"/>
      <c r="F13" s="475"/>
      <c r="G13" s="475"/>
      <c r="H13" s="476"/>
      <c r="I13" s="271">
        <f>SUM(I10:I12)</f>
        <v>0</v>
      </c>
      <c r="J13" s="219">
        <f t="shared" ref="J13:N13" si="2">SUM(J10:J12)</f>
        <v>1800</v>
      </c>
      <c r="K13" s="219">
        <f t="shared" si="2"/>
        <v>1800</v>
      </c>
      <c r="L13" s="219">
        <f t="shared" si="2"/>
        <v>1800</v>
      </c>
      <c r="M13" s="219">
        <f t="shared" si="2"/>
        <v>1800</v>
      </c>
      <c r="N13" s="219">
        <f t="shared" si="2"/>
        <v>0</v>
      </c>
    </row>
    <row r="14" spans="1:14" x14ac:dyDescent="0.25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</row>
    <row r="15" spans="1:14" ht="76.5" x14ac:dyDescent="0.25">
      <c r="A15" s="470" t="s">
        <v>216</v>
      </c>
      <c r="B15" s="470" t="s">
        <v>238</v>
      </c>
      <c r="C15" s="471" t="s">
        <v>92</v>
      </c>
      <c r="D15" s="274" t="s">
        <v>198</v>
      </c>
      <c r="E15" s="216" t="s">
        <v>184</v>
      </c>
      <c r="F15" s="216" t="s">
        <v>185</v>
      </c>
      <c r="G15" s="471" t="s">
        <v>196</v>
      </c>
      <c r="H15" s="471" t="s">
        <v>414</v>
      </c>
      <c r="I15" s="213">
        <f>$J$1</f>
        <v>600</v>
      </c>
      <c r="J15" s="270"/>
      <c r="K15" s="213">
        <f t="shared" ref="K15:N16" si="3">$J$1</f>
        <v>600</v>
      </c>
      <c r="L15" s="213">
        <f t="shared" si="3"/>
        <v>600</v>
      </c>
      <c r="M15" s="213">
        <f t="shared" si="3"/>
        <v>600</v>
      </c>
      <c r="N15" s="213">
        <f t="shared" si="3"/>
        <v>600</v>
      </c>
    </row>
    <row r="16" spans="1:14" ht="76.5" x14ac:dyDescent="0.25">
      <c r="A16" s="470"/>
      <c r="B16" s="470"/>
      <c r="C16" s="473"/>
      <c r="D16" s="275" t="s">
        <v>200</v>
      </c>
      <c r="E16" s="216" t="s">
        <v>187</v>
      </c>
      <c r="F16" s="216" t="s">
        <v>186</v>
      </c>
      <c r="G16" s="473"/>
      <c r="H16" s="473"/>
      <c r="I16" s="213">
        <f>$J$1</f>
        <v>600</v>
      </c>
      <c r="J16" s="270"/>
      <c r="K16" s="213">
        <f t="shared" si="3"/>
        <v>600</v>
      </c>
      <c r="L16" s="213">
        <f t="shared" si="3"/>
        <v>600</v>
      </c>
      <c r="M16" s="213">
        <f t="shared" si="3"/>
        <v>600</v>
      </c>
      <c r="N16" s="213">
        <f t="shared" si="3"/>
        <v>600</v>
      </c>
    </row>
    <row r="17" spans="1:14" x14ac:dyDescent="0.25">
      <c r="A17" s="474" t="s">
        <v>208</v>
      </c>
      <c r="B17" s="475"/>
      <c r="C17" s="475"/>
      <c r="D17" s="475"/>
      <c r="E17" s="475"/>
      <c r="F17" s="475"/>
      <c r="G17" s="475"/>
      <c r="H17" s="476"/>
      <c r="I17" s="219">
        <f t="shared" ref="I17:N17" si="4">SUM(I15:I16)</f>
        <v>1200</v>
      </c>
      <c r="J17" s="271">
        <f t="shared" si="4"/>
        <v>0</v>
      </c>
      <c r="K17" s="219">
        <f t="shared" si="4"/>
        <v>1200</v>
      </c>
      <c r="L17" s="219">
        <f t="shared" si="4"/>
        <v>1200</v>
      </c>
      <c r="M17" s="219">
        <f t="shared" si="4"/>
        <v>1200</v>
      </c>
      <c r="N17" s="219">
        <f t="shared" si="4"/>
        <v>1200</v>
      </c>
    </row>
    <row r="18" spans="1:14" x14ac:dyDescent="0.25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</row>
    <row r="19" spans="1:14" ht="37.5" customHeight="1" x14ac:dyDescent="0.25">
      <c r="A19" s="470" t="s">
        <v>357</v>
      </c>
      <c r="B19" s="470" t="s">
        <v>239</v>
      </c>
      <c r="C19" s="471" t="s">
        <v>358</v>
      </c>
      <c r="D19" s="274" t="s">
        <v>199</v>
      </c>
      <c r="E19" s="216" t="s">
        <v>184</v>
      </c>
      <c r="F19" s="216" t="s">
        <v>185</v>
      </c>
      <c r="G19" s="471" t="s">
        <v>196</v>
      </c>
      <c r="H19" s="471" t="s">
        <v>416</v>
      </c>
      <c r="I19" s="213">
        <f>$J$1</f>
        <v>600</v>
      </c>
      <c r="J19" s="213">
        <f t="shared" ref="J19:N20" si="5">$J$1</f>
        <v>600</v>
      </c>
      <c r="K19" s="270"/>
      <c r="L19" s="213">
        <f t="shared" si="5"/>
        <v>600</v>
      </c>
      <c r="M19" s="213">
        <f t="shared" si="5"/>
        <v>600</v>
      </c>
      <c r="N19" s="213">
        <f t="shared" si="5"/>
        <v>600</v>
      </c>
    </row>
    <row r="20" spans="1:14" ht="36" customHeight="1" x14ac:dyDescent="0.25">
      <c r="A20" s="470"/>
      <c r="B20" s="470"/>
      <c r="C20" s="473"/>
      <c r="D20" s="275" t="s">
        <v>202</v>
      </c>
      <c r="E20" s="216" t="s">
        <v>187</v>
      </c>
      <c r="F20" s="216" t="s">
        <v>186</v>
      </c>
      <c r="G20" s="473"/>
      <c r="H20" s="473"/>
      <c r="I20" s="213">
        <f>$J$1</f>
        <v>600</v>
      </c>
      <c r="J20" s="213">
        <f t="shared" si="5"/>
        <v>600</v>
      </c>
      <c r="K20" s="270"/>
      <c r="L20" s="213">
        <f t="shared" si="5"/>
        <v>600</v>
      </c>
      <c r="M20" s="213">
        <f t="shared" si="5"/>
        <v>600</v>
      </c>
      <c r="N20" s="213">
        <f t="shared" si="5"/>
        <v>600</v>
      </c>
    </row>
    <row r="21" spans="1:14" ht="15" customHeight="1" x14ac:dyDescent="0.25">
      <c r="A21" s="474" t="s">
        <v>208</v>
      </c>
      <c r="B21" s="475"/>
      <c r="C21" s="475"/>
      <c r="D21" s="475"/>
      <c r="E21" s="475"/>
      <c r="F21" s="475"/>
      <c r="G21" s="475"/>
      <c r="H21" s="476"/>
      <c r="I21" s="219">
        <f>SUM(I19:I20)</f>
        <v>1200</v>
      </c>
      <c r="J21" s="219">
        <f t="shared" ref="J21:N21" si="6">SUM(J19:J20)</f>
        <v>1200</v>
      </c>
      <c r="K21" s="271">
        <f t="shared" si="6"/>
        <v>0</v>
      </c>
      <c r="L21" s="219">
        <f t="shared" si="6"/>
        <v>1200</v>
      </c>
      <c r="M21" s="219">
        <f t="shared" si="6"/>
        <v>1200</v>
      </c>
      <c r="N21" s="219">
        <f t="shared" si="6"/>
        <v>1200</v>
      </c>
    </row>
    <row r="23" spans="1:14" ht="32.25" customHeight="1" x14ac:dyDescent="0.25">
      <c r="A23" s="470" t="s">
        <v>359</v>
      </c>
      <c r="B23" s="470" t="s">
        <v>240</v>
      </c>
      <c r="C23" s="470" t="s">
        <v>360</v>
      </c>
      <c r="D23" s="274" t="s">
        <v>204</v>
      </c>
      <c r="E23" s="216" t="s">
        <v>184</v>
      </c>
      <c r="F23" s="216" t="s">
        <v>185</v>
      </c>
      <c r="G23" s="471" t="s">
        <v>196</v>
      </c>
      <c r="H23" s="471" t="s">
        <v>416</v>
      </c>
      <c r="I23" s="213">
        <f>$J$1</f>
        <v>600</v>
      </c>
      <c r="J23" s="213">
        <f t="shared" ref="J23:N24" si="7">$J$1</f>
        <v>600</v>
      </c>
      <c r="K23" s="213">
        <f t="shared" si="7"/>
        <v>600</v>
      </c>
      <c r="L23" s="270"/>
      <c r="M23" s="213">
        <f t="shared" si="7"/>
        <v>600</v>
      </c>
      <c r="N23" s="213">
        <f t="shared" si="7"/>
        <v>600</v>
      </c>
    </row>
    <row r="24" spans="1:14" ht="33" customHeight="1" x14ac:dyDescent="0.25">
      <c r="A24" s="470"/>
      <c r="B24" s="470"/>
      <c r="C24" s="470"/>
      <c r="D24" s="275" t="s">
        <v>206</v>
      </c>
      <c r="E24" s="216" t="s">
        <v>180</v>
      </c>
      <c r="F24" s="216" t="s">
        <v>186</v>
      </c>
      <c r="G24" s="473"/>
      <c r="H24" s="473"/>
      <c r="I24" s="213">
        <f>$J$1</f>
        <v>600</v>
      </c>
      <c r="J24" s="213">
        <f t="shared" si="7"/>
        <v>600</v>
      </c>
      <c r="K24" s="213">
        <f t="shared" si="7"/>
        <v>600</v>
      </c>
      <c r="L24" s="270"/>
      <c r="M24" s="213">
        <f t="shared" si="7"/>
        <v>600</v>
      </c>
      <c r="N24" s="213">
        <f t="shared" si="7"/>
        <v>600</v>
      </c>
    </row>
    <row r="25" spans="1:14" ht="15" customHeight="1" x14ac:dyDescent="0.25">
      <c r="A25" s="474" t="s">
        <v>208</v>
      </c>
      <c r="B25" s="475"/>
      <c r="C25" s="475"/>
      <c r="D25" s="475"/>
      <c r="E25" s="475"/>
      <c r="F25" s="475"/>
      <c r="G25" s="475"/>
      <c r="H25" s="476"/>
      <c r="I25" s="219">
        <f t="shared" ref="I25:N25" si="8">SUM(I23:I24)</f>
        <v>1200</v>
      </c>
      <c r="J25" s="219">
        <f t="shared" si="8"/>
        <v>1200</v>
      </c>
      <c r="K25" s="219">
        <f t="shared" si="8"/>
        <v>1200</v>
      </c>
      <c r="L25" s="219">
        <f t="shared" si="8"/>
        <v>0</v>
      </c>
      <c r="M25" s="219">
        <f t="shared" si="8"/>
        <v>1200</v>
      </c>
      <c r="N25" s="219">
        <f t="shared" si="8"/>
        <v>1200</v>
      </c>
    </row>
    <row r="27" spans="1:14" ht="71.25" customHeight="1" x14ac:dyDescent="0.25">
      <c r="A27" s="477" t="s">
        <v>207</v>
      </c>
      <c r="B27" s="477" t="s">
        <v>241</v>
      </c>
      <c r="C27" s="479" t="s">
        <v>105</v>
      </c>
      <c r="D27" s="273"/>
      <c r="E27" s="216"/>
      <c r="F27" s="216"/>
      <c r="G27" s="481" t="s">
        <v>367</v>
      </c>
      <c r="H27" s="471" t="s">
        <v>416</v>
      </c>
      <c r="I27" s="213"/>
      <c r="J27" s="262"/>
      <c r="K27" s="213"/>
      <c r="L27" s="213"/>
      <c r="M27" s="270"/>
      <c r="N27" s="213"/>
    </row>
    <row r="28" spans="1:14" ht="25.5" customHeight="1" x14ac:dyDescent="0.25">
      <c r="A28" s="477"/>
      <c r="B28" s="477"/>
      <c r="C28" s="479"/>
      <c r="D28" s="274" t="s">
        <v>209</v>
      </c>
      <c r="E28" s="216" t="s">
        <v>184</v>
      </c>
      <c r="F28" s="216" t="s">
        <v>185</v>
      </c>
      <c r="G28" s="481"/>
      <c r="H28" s="472"/>
      <c r="I28" s="213">
        <f>$J$1</f>
        <v>600</v>
      </c>
      <c r="J28" s="213">
        <f t="shared" ref="J28:N29" si="9">$J$1</f>
        <v>600</v>
      </c>
      <c r="K28" s="213">
        <f t="shared" si="9"/>
        <v>600</v>
      </c>
      <c r="L28" s="213">
        <f t="shared" si="9"/>
        <v>600</v>
      </c>
      <c r="M28" s="270"/>
      <c r="N28" s="213">
        <f t="shared" si="9"/>
        <v>600</v>
      </c>
    </row>
    <row r="29" spans="1:14" ht="76.5" x14ac:dyDescent="0.25">
      <c r="A29" s="478"/>
      <c r="B29" s="478"/>
      <c r="C29" s="480"/>
      <c r="D29" s="275" t="s">
        <v>205</v>
      </c>
      <c r="E29" s="216" t="s">
        <v>180</v>
      </c>
      <c r="F29" s="216" t="s">
        <v>186</v>
      </c>
      <c r="G29" s="482"/>
      <c r="H29" s="473"/>
      <c r="I29" s="213">
        <f>$J$1</f>
        <v>600</v>
      </c>
      <c r="J29" s="213">
        <f t="shared" si="9"/>
        <v>600</v>
      </c>
      <c r="K29" s="213">
        <f t="shared" si="9"/>
        <v>600</v>
      </c>
      <c r="L29" s="213">
        <f t="shared" si="9"/>
        <v>600</v>
      </c>
      <c r="M29" s="270"/>
      <c r="N29" s="213">
        <f t="shared" si="9"/>
        <v>600</v>
      </c>
    </row>
    <row r="30" spans="1:14" ht="15" customHeight="1" x14ac:dyDescent="0.25">
      <c r="A30" s="474" t="s">
        <v>208</v>
      </c>
      <c r="B30" s="475"/>
      <c r="C30" s="475"/>
      <c r="D30" s="475"/>
      <c r="E30" s="475"/>
      <c r="F30" s="475"/>
      <c r="G30" s="475"/>
      <c r="H30" s="476"/>
      <c r="I30" s="219">
        <f>SUM(I27:I29)</f>
        <v>1200</v>
      </c>
      <c r="J30" s="219">
        <f t="shared" ref="J30:N30" si="10">SUM(J27:J29)</f>
        <v>1200</v>
      </c>
      <c r="K30" s="219">
        <f t="shared" si="10"/>
        <v>1200</v>
      </c>
      <c r="L30" s="219">
        <f t="shared" si="10"/>
        <v>1200</v>
      </c>
      <c r="M30" s="219">
        <f t="shared" si="10"/>
        <v>0</v>
      </c>
      <c r="N30" s="219">
        <f t="shared" si="10"/>
        <v>1200</v>
      </c>
    </row>
    <row r="33" spans="1:14" ht="76.5" x14ac:dyDescent="0.25">
      <c r="A33" s="470" t="s">
        <v>384</v>
      </c>
      <c r="B33" s="470" t="s">
        <v>239</v>
      </c>
      <c r="C33" s="470" t="s">
        <v>93</v>
      </c>
      <c r="D33" s="274" t="s">
        <v>215</v>
      </c>
      <c r="E33" s="216" t="s">
        <v>184</v>
      </c>
      <c r="F33" s="216" t="s">
        <v>185</v>
      </c>
      <c r="G33" s="471" t="s">
        <v>196</v>
      </c>
      <c r="H33" s="471" t="s">
        <v>417</v>
      </c>
      <c r="I33" s="213">
        <f>$J$1</f>
        <v>600</v>
      </c>
      <c r="J33" s="213">
        <f t="shared" ref="J33:N34" si="11">$J$1</f>
        <v>600</v>
      </c>
      <c r="K33" s="270"/>
      <c r="L33" s="213">
        <f t="shared" si="11"/>
        <v>600</v>
      </c>
      <c r="M33" s="213">
        <f t="shared" si="11"/>
        <v>600</v>
      </c>
      <c r="N33" s="213">
        <f t="shared" si="11"/>
        <v>600</v>
      </c>
    </row>
    <row r="34" spans="1:14" ht="76.5" x14ac:dyDescent="0.25">
      <c r="A34" s="470"/>
      <c r="B34" s="470"/>
      <c r="C34" s="470"/>
      <c r="D34" s="275" t="s">
        <v>210</v>
      </c>
      <c r="E34" s="216" t="s">
        <v>180</v>
      </c>
      <c r="F34" s="216" t="s">
        <v>212</v>
      </c>
      <c r="G34" s="473"/>
      <c r="H34" s="473"/>
      <c r="I34" s="213">
        <f>$J$1</f>
        <v>600</v>
      </c>
      <c r="J34" s="213">
        <f t="shared" si="11"/>
        <v>600</v>
      </c>
      <c r="K34" s="270"/>
      <c r="L34" s="213">
        <f t="shared" si="11"/>
        <v>600</v>
      </c>
      <c r="M34" s="213">
        <f t="shared" si="11"/>
        <v>600</v>
      </c>
      <c r="N34" s="213">
        <f t="shared" si="11"/>
        <v>600</v>
      </c>
    </row>
    <row r="35" spans="1:14" x14ac:dyDescent="0.25">
      <c r="A35" s="474" t="s">
        <v>208</v>
      </c>
      <c r="B35" s="475"/>
      <c r="C35" s="475"/>
      <c r="D35" s="475"/>
      <c r="E35" s="475"/>
      <c r="F35" s="475"/>
      <c r="G35" s="475"/>
      <c r="H35" s="476"/>
      <c r="I35" s="219">
        <f t="shared" ref="I35:N35" si="12">SUM(I33:I34)</f>
        <v>1200</v>
      </c>
      <c r="J35" s="219">
        <f t="shared" si="12"/>
        <v>1200</v>
      </c>
      <c r="K35" s="219">
        <f t="shared" si="12"/>
        <v>0</v>
      </c>
      <c r="L35" s="219">
        <f t="shared" si="12"/>
        <v>1200</v>
      </c>
      <c r="M35" s="219">
        <f t="shared" si="12"/>
        <v>1200</v>
      </c>
      <c r="N35" s="219">
        <f t="shared" si="12"/>
        <v>1200</v>
      </c>
    </row>
    <row r="37" spans="1:14" ht="38.25" x14ac:dyDescent="0.25">
      <c r="A37" s="470" t="s">
        <v>419</v>
      </c>
      <c r="B37" s="470" t="s">
        <v>238</v>
      </c>
      <c r="C37" s="470" t="s">
        <v>92</v>
      </c>
      <c r="D37" s="273" t="s">
        <v>213</v>
      </c>
      <c r="E37" s="216" t="s">
        <v>192</v>
      </c>
      <c r="F37" s="216" t="s">
        <v>214</v>
      </c>
      <c r="G37" s="471" t="s">
        <v>195</v>
      </c>
      <c r="H37" s="471" t="s">
        <v>203</v>
      </c>
      <c r="I37" s="213">
        <f>$J$1</f>
        <v>600</v>
      </c>
      <c r="J37" s="270"/>
      <c r="K37" s="213">
        <f t="shared" ref="K37:N39" si="13">$J$1</f>
        <v>600</v>
      </c>
      <c r="L37" s="213">
        <f t="shared" si="13"/>
        <v>600</v>
      </c>
      <c r="M37" s="262">
        <f t="shared" si="13"/>
        <v>600</v>
      </c>
      <c r="N37" s="213">
        <f t="shared" si="13"/>
        <v>600</v>
      </c>
    </row>
    <row r="38" spans="1:14" ht="76.5" x14ac:dyDescent="0.25">
      <c r="A38" s="470"/>
      <c r="B38" s="470"/>
      <c r="C38" s="470"/>
      <c r="D38" s="274" t="s">
        <v>211</v>
      </c>
      <c r="E38" s="216" t="s">
        <v>184</v>
      </c>
      <c r="F38" s="216" t="s">
        <v>185</v>
      </c>
      <c r="G38" s="472"/>
      <c r="H38" s="472"/>
      <c r="I38" s="213">
        <f>$J$1</f>
        <v>600</v>
      </c>
      <c r="J38" s="270"/>
      <c r="K38" s="213">
        <f t="shared" si="13"/>
        <v>600</v>
      </c>
      <c r="L38" s="213">
        <f t="shared" si="13"/>
        <v>600</v>
      </c>
      <c r="M38" s="262">
        <f t="shared" si="13"/>
        <v>600</v>
      </c>
      <c r="N38" s="213">
        <f t="shared" si="13"/>
        <v>600</v>
      </c>
    </row>
    <row r="39" spans="1:14" ht="76.5" x14ac:dyDescent="0.25">
      <c r="A39" s="470"/>
      <c r="B39" s="470"/>
      <c r="C39" s="470"/>
      <c r="D39" s="275" t="s">
        <v>217</v>
      </c>
      <c r="E39" s="216" t="s">
        <v>180</v>
      </c>
      <c r="F39" s="216" t="s">
        <v>212</v>
      </c>
      <c r="G39" s="473"/>
      <c r="H39" s="473"/>
      <c r="I39" s="213">
        <f>$J$1</f>
        <v>600</v>
      </c>
      <c r="J39" s="270"/>
      <c r="K39" s="213">
        <f t="shared" si="13"/>
        <v>600</v>
      </c>
      <c r="L39" s="213">
        <f t="shared" si="13"/>
        <v>600</v>
      </c>
      <c r="M39" s="262">
        <f t="shared" si="13"/>
        <v>600</v>
      </c>
      <c r="N39" s="213">
        <f t="shared" si="13"/>
        <v>600</v>
      </c>
    </row>
    <row r="40" spans="1:14" x14ac:dyDescent="0.25">
      <c r="A40" s="474" t="s">
        <v>208</v>
      </c>
      <c r="B40" s="475"/>
      <c r="C40" s="475"/>
      <c r="D40" s="475"/>
      <c r="E40" s="475"/>
      <c r="F40" s="475"/>
      <c r="G40" s="475"/>
      <c r="H40" s="476"/>
      <c r="I40" s="219">
        <f>SUM(I37:I39)</f>
        <v>1800</v>
      </c>
      <c r="J40" s="219">
        <f t="shared" ref="J40:N40" si="14">SUM(J37:J39)</f>
        <v>0</v>
      </c>
      <c r="K40" s="219">
        <f t="shared" si="14"/>
        <v>1800</v>
      </c>
      <c r="L40" s="219">
        <f t="shared" si="14"/>
        <v>1800</v>
      </c>
      <c r="M40" s="219">
        <f t="shared" si="14"/>
        <v>1800</v>
      </c>
      <c r="N40" s="219">
        <f t="shared" si="14"/>
        <v>1800</v>
      </c>
    </row>
    <row r="42" spans="1:14" hidden="1" x14ac:dyDescent="0.25">
      <c r="A42" s="214"/>
      <c r="B42" s="220"/>
      <c r="C42" s="220"/>
      <c r="D42" s="275"/>
      <c r="E42" s="215"/>
      <c r="F42" s="215"/>
      <c r="G42" s="215"/>
      <c r="H42" s="215"/>
      <c r="I42" s="213"/>
      <c r="J42" s="213"/>
      <c r="K42" s="213"/>
      <c r="L42" s="213"/>
      <c r="M42" s="213"/>
      <c r="N42" s="213"/>
    </row>
    <row r="43" spans="1:14" hidden="1" x14ac:dyDescent="0.25"/>
    <row r="44" spans="1:14" ht="51" x14ac:dyDescent="0.25">
      <c r="A44" s="214" t="s">
        <v>218</v>
      </c>
      <c r="B44" s="220"/>
      <c r="C44" s="220"/>
      <c r="D44" s="273" t="s">
        <v>385</v>
      </c>
      <c r="E44" s="215" t="s">
        <v>193</v>
      </c>
      <c r="F44" s="215" t="s">
        <v>386</v>
      </c>
      <c r="G44" s="215" t="s">
        <v>387</v>
      </c>
      <c r="H44" s="215" t="s">
        <v>181</v>
      </c>
      <c r="I44" s="213">
        <f>J1*5</f>
        <v>3000</v>
      </c>
      <c r="J44" s="213"/>
      <c r="K44" s="213"/>
      <c r="L44" s="213"/>
      <c r="M44" s="213">
        <f>J1*3</f>
        <v>1800</v>
      </c>
      <c r="N44" s="213"/>
    </row>
    <row r="46" spans="1:14" ht="38.25" x14ac:dyDescent="0.25">
      <c r="A46" s="214" t="s">
        <v>218</v>
      </c>
      <c r="B46" s="220"/>
      <c r="C46" s="220"/>
      <c r="D46" s="273" t="s">
        <v>58</v>
      </c>
      <c r="E46" s="215" t="s">
        <v>193</v>
      </c>
      <c r="F46" s="215" t="s">
        <v>219</v>
      </c>
      <c r="G46" s="215" t="s">
        <v>220</v>
      </c>
      <c r="H46" s="215" t="s">
        <v>181</v>
      </c>
      <c r="I46" s="213">
        <f>$J$1*3</f>
        <v>1800</v>
      </c>
      <c r="J46" s="213">
        <f t="shared" ref="J46:M48" si="15">$J$1</f>
        <v>600</v>
      </c>
      <c r="K46" s="213">
        <f t="shared" si="15"/>
        <v>600</v>
      </c>
      <c r="L46" s="213">
        <f t="shared" si="15"/>
        <v>600</v>
      </c>
      <c r="M46" s="213">
        <f>$J$1*3</f>
        <v>1800</v>
      </c>
      <c r="N46" s="213"/>
    </row>
    <row r="48" spans="1:14" ht="38.25" x14ac:dyDescent="0.25">
      <c r="A48" s="214" t="s">
        <v>218</v>
      </c>
      <c r="B48" s="220"/>
      <c r="C48" s="220"/>
      <c r="D48" s="273" t="s">
        <v>57</v>
      </c>
      <c r="E48" s="215" t="s">
        <v>193</v>
      </c>
      <c r="F48" s="215" t="s">
        <v>221</v>
      </c>
      <c r="G48" s="215" t="s">
        <v>220</v>
      </c>
      <c r="H48" s="215" t="s">
        <v>222</v>
      </c>
      <c r="I48" s="213">
        <f>$J$1</f>
        <v>600</v>
      </c>
      <c r="J48" s="213">
        <f t="shared" si="15"/>
        <v>600</v>
      </c>
      <c r="K48" s="213">
        <f t="shared" si="15"/>
        <v>600</v>
      </c>
      <c r="L48" s="213">
        <f t="shared" si="15"/>
        <v>600</v>
      </c>
      <c r="M48" s="213">
        <f t="shared" si="15"/>
        <v>600</v>
      </c>
      <c r="N48" s="213"/>
    </row>
    <row r="50" spans="1:15" ht="89.25" x14ac:dyDescent="0.25">
      <c r="A50" s="214" t="s">
        <v>218</v>
      </c>
      <c r="B50" s="215" t="s">
        <v>410</v>
      </c>
      <c r="C50" s="215" t="s">
        <v>411</v>
      </c>
      <c r="D50" s="275" t="s">
        <v>375</v>
      </c>
      <c r="E50" s="215" t="s">
        <v>193</v>
      </c>
      <c r="F50" s="215" t="s">
        <v>149</v>
      </c>
      <c r="G50" s="215" t="s">
        <v>366</v>
      </c>
      <c r="H50" s="215" t="s">
        <v>418</v>
      </c>
      <c r="I50" s="213">
        <f>($J$2*2)*2</f>
        <v>3200</v>
      </c>
      <c r="J50" s="213">
        <f>($J$2*2)*2</f>
        <v>3200</v>
      </c>
      <c r="K50" s="213">
        <f t="shared" ref="K50:M50" si="16">($J$2*3)*2</f>
        <v>4800</v>
      </c>
      <c r="L50" s="213">
        <f>($J$2*2)*2</f>
        <v>3200</v>
      </c>
      <c r="M50" s="213">
        <f t="shared" si="16"/>
        <v>4800</v>
      </c>
      <c r="N50" s="213">
        <f>($J$2*2)*2</f>
        <v>3200</v>
      </c>
    </row>
    <row r="53" spans="1:15" x14ac:dyDescent="0.25">
      <c r="A53" s="465" t="s">
        <v>83</v>
      </c>
      <c r="B53" s="466"/>
      <c r="C53" s="466"/>
      <c r="D53" s="466"/>
      <c r="E53" s="466"/>
      <c r="F53" s="466"/>
      <c r="G53" s="466"/>
      <c r="H53" s="467"/>
      <c r="I53" s="213">
        <f>I8+I13+I17+I21+I25+I30+I35+I40+I46+I48+I50+I42+I44</f>
        <v>16400</v>
      </c>
      <c r="J53" s="213">
        <f t="shared" ref="J53:N53" si="17">J8+J13+J17+J21+J25+J30+J35+J40+J46+J48+J50+J42+J44</f>
        <v>12200</v>
      </c>
      <c r="K53" s="213">
        <f t="shared" si="17"/>
        <v>14400</v>
      </c>
      <c r="L53" s="213">
        <f t="shared" si="17"/>
        <v>14000</v>
      </c>
      <c r="M53" s="213">
        <f t="shared" si="17"/>
        <v>18600</v>
      </c>
      <c r="N53" s="213">
        <f t="shared" si="17"/>
        <v>11000</v>
      </c>
      <c r="O53" s="349">
        <f>SUM(I53:N53)</f>
        <v>86600</v>
      </c>
    </row>
  </sheetData>
  <mergeCells count="46">
    <mergeCell ref="A40:H40"/>
    <mergeCell ref="A35:H35"/>
    <mergeCell ref="A37:A39"/>
    <mergeCell ref="B37:B39"/>
    <mergeCell ref="C37:C39"/>
    <mergeCell ref="G37:G39"/>
    <mergeCell ref="H37:H39"/>
    <mergeCell ref="A30:H30"/>
    <mergeCell ref="A33:A34"/>
    <mergeCell ref="B33:B34"/>
    <mergeCell ref="C33:C34"/>
    <mergeCell ref="G33:G34"/>
    <mergeCell ref="H33:H34"/>
    <mergeCell ref="A25:H25"/>
    <mergeCell ref="A27:A29"/>
    <mergeCell ref="B27:B29"/>
    <mergeCell ref="C27:C29"/>
    <mergeCell ref="G27:G29"/>
    <mergeCell ref="H27:H29"/>
    <mergeCell ref="A21:H21"/>
    <mergeCell ref="A23:A24"/>
    <mergeCell ref="B23:B24"/>
    <mergeCell ref="C23:C24"/>
    <mergeCell ref="G23:G24"/>
    <mergeCell ref="H23:H24"/>
    <mergeCell ref="A19:A20"/>
    <mergeCell ref="B19:B20"/>
    <mergeCell ref="C19:C20"/>
    <mergeCell ref="G19:G20"/>
    <mergeCell ref="H19:H20"/>
    <mergeCell ref="A53:H53"/>
    <mergeCell ref="F1:F2"/>
    <mergeCell ref="G1:I1"/>
    <mergeCell ref="G2:I2"/>
    <mergeCell ref="A10:A12"/>
    <mergeCell ref="B10:B12"/>
    <mergeCell ref="C10:C12"/>
    <mergeCell ref="G10:G12"/>
    <mergeCell ref="H10:H12"/>
    <mergeCell ref="A13:H13"/>
    <mergeCell ref="A15:A16"/>
    <mergeCell ref="B15:B16"/>
    <mergeCell ref="C15:C16"/>
    <mergeCell ref="G15:G16"/>
    <mergeCell ref="H15:H16"/>
    <mergeCell ref="A17:H17"/>
  </mergeCells>
  <dataValidations count="1">
    <dataValidation type="list" allowBlank="1" showInputMessage="1" showErrorMessage="1" sqref="B8 B44 B48 B46 B15:B16 B37:B39 B33:B34 B10:B12 B23:B24 B19:B20 B27 B42">
      <formula1>$I$6:$N$6</formula1>
    </dataValidation>
  </dataValidations>
  <pageMargins left="0.7" right="0.7" top="0.75" bottom="0.75" header="0.3" footer="0.3"/>
  <pageSetup paperSize="9" scale="3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048575"/>
  <sheetViews>
    <sheetView zoomScale="90" zoomScaleNormal="90" workbookViewId="0">
      <pane xSplit="5" ySplit="5" topLeftCell="AB6" activePane="bottomRight" state="frozen"/>
      <selection activeCell="F6" sqref="F6"/>
      <selection pane="topRight" activeCell="F6" sqref="F6"/>
      <selection pane="bottomLeft" activeCell="F6" sqref="F6"/>
      <selection pane="bottomRight" activeCell="AJ1" sqref="AJ1:BG87"/>
    </sheetView>
  </sheetViews>
  <sheetFormatPr defaultRowHeight="15" x14ac:dyDescent="0.25"/>
  <cols>
    <col min="1" max="1" width="7.140625" customWidth="1"/>
    <col min="2" max="2" width="67.5703125" style="21" customWidth="1"/>
    <col min="3" max="3" width="11.42578125" style="21" customWidth="1"/>
    <col min="4" max="4" width="18" style="21" customWidth="1"/>
    <col min="5" max="5" width="27.140625" style="21" customWidth="1"/>
    <col min="6" max="59" width="6.7109375" style="21" customWidth="1"/>
    <col min="60" max="166" width="9.140625" style="21"/>
  </cols>
  <sheetData>
    <row r="1" spans="1:59" ht="15" customHeight="1" thickBot="1" x14ac:dyDescent="0.3">
      <c r="A1" s="483" t="s">
        <v>0</v>
      </c>
      <c r="B1" s="356" t="s">
        <v>1</v>
      </c>
      <c r="C1" s="359" t="s">
        <v>2</v>
      </c>
      <c r="D1" s="359" t="s">
        <v>3</v>
      </c>
      <c r="E1" s="363" t="s">
        <v>4</v>
      </c>
      <c r="F1" s="372" t="s">
        <v>26</v>
      </c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367" t="s">
        <v>28</v>
      </c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</row>
    <row r="2" spans="1:59" ht="15.75" customHeight="1" thickBot="1" x14ac:dyDescent="0.3">
      <c r="A2" s="484"/>
      <c r="B2" s="357"/>
      <c r="C2" s="360"/>
      <c r="D2" s="360"/>
      <c r="E2" s="364"/>
      <c r="F2" s="369" t="s">
        <v>16</v>
      </c>
      <c r="G2" s="370"/>
      <c r="H2" s="370"/>
      <c r="I2" s="370"/>
      <c r="J2" s="370"/>
      <c r="K2" s="371"/>
      <c r="L2" s="369" t="s">
        <v>21</v>
      </c>
      <c r="M2" s="370"/>
      <c r="N2" s="370"/>
      <c r="O2" s="370"/>
      <c r="P2" s="370"/>
      <c r="Q2" s="371"/>
      <c r="R2" s="369" t="s">
        <v>22</v>
      </c>
      <c r="S2" s="370"/>
      <c r="T2" s="370"/>
      <c r="U2" s="370"/>
      <c r="V2" s="370"/>
      <c r="W2" s="371"/>
      <c r="X2" s="369" t="s">
        <v>23</v>
      </c>
      <c r="Y2" s="370"/>
      <c r="Z2" s="370"/>
      <c r="AA2" s="370"/>
      <c r="AB2" s="370"/>
      <c r="AC2" s="371"/>
      <c r="AD2" s="369" t="s">
        <v>24</v>
      </c>
      <c r="AE2" s="370"/>
      <c r="AF2" s="370"/>
      <c r="AG2" s="370"/>
      <c r="AH2" s="370"/>
      <c r="AI2" s="370"/>
      <c r="AJ2" s="369" t="s">
        <v>25</v>
      </c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1"/>
      <c r="AV2" s="369" t="s">
        <v>27</v>
      </c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1"/>
    </row>
    <row r="3" spans="1:59" ht="16.5" thickBot="1" x14ac:dyDescent="0.3">
      <c r="A3" s="484"/>
      <c r="B3" s="357"/>
      <c r="C3" s="361"/>
      <c r="D3" s="361"/>
      <c r="E3" s="365"/>
      <c r="F3" s="351">
        <v>2016</v>
      </c>
      <c r="G3" s="352"/>
      <c r="H3" s="352"/>
      <c r="I3" s="352"/>
      <c r="J3" s="352"/>
      <c r="K3" s="353"/>
      <c r="L3" s="351">
        <v>2016</v>
      </c>
      <c r="M3" s="352"/>
      <c r="N3" s="354"/>
      <c r="O3" s="355">
        <v>2017</v>
      </c>
      <c r="P3" s="352"/>
      <c r="Q3" s="353"/>
      <c r="R3" s="351">
        <v>2017</v>
      </c>
      <c r="S3" s="352"/>
      <c r="T3" s="352"/>
      <c r="U3" s="352"/>
      <c r="V3" s="352"/>
      <c r="W3" s="353"/>
      <c r="X3" s="351">
        <v>2017</v>
      </c>
      <c r="Y3" s="352"/>
      <c r="Z3" s="354"/>
      <c r="AA3" s="355">
        <v>2018</v>
      </c>
      <c r="AB3" s="352"/>
      <c r="AC3" s="353"/>
      <c r="AD3" s="351">
        <v>2018</v>
      </c>
      <c r="AE3" s="352"/>
      <c r="AF3" s="352"/>
      <c r="AG3" s="352"/>
      <c r="AH3" s="352"/>
      <c r="AI3" s="352"/>
      <c r="AJ3" s="351">
        <v>2018</v>
      </c>
      <c r="AK3" s="352"/>
      <c r="AL3" s="354"/>
      <c r="AM3" s="355">
        <v>2019</v>
      </c>
      <c r="AN3" s="352"/>
      <c r="AO3" s="376"/>
      <c r="AP3" s="376"/>
      <c r="AQ3" s="352"/>
      <c r="AR3" s="352"/>
      <c r="AS3" s="352"/>
      <c r="AT3" s="352"/>
      <c r="AU3" s="353"/>
      <c r="AV3" s="377">
        <v>2019</v>
      </c>
      <c r="AW3" s="378"/>
      <c r="AX3" s="378"/>
      <c r="AY3" s="375">
        <v>2020</v>
      </c>
      <c r="AZ3" s="352"/>
      <c r="BA3" s="376"/>
      <c r="BB3" s="376"/>
      <c r="BC3" s="352"/>
      <c r="BD3" s="352"/>
      <c r="BE3" s="352"/>
      <c r="BF3" s="352"/>
      <c r="BG3" s="353"/>
    </row>
    <row r="4" spans="1:59" x14ac:dyDescent="0.25">
      <c r="A4" s="484"/>
      <c r="B4" s="357"/>
      <c r="C4" s="361"/>
      <c r="D4" s="361"/>
      <c r="E4" s="365"/>
      <c r="F4" s="12">
        <v>1</v>
      </c>
      <c r="G4" s="247">
        <v>2</v>
      </c>
      <c r="H4" s="247">
        <v>3</v>
      </c>
      <c r="I4" s="247">
        <v>4</v>
      </c>
      <c r="J4" s="247">
        <v>5</v>
      </c>
      <c r="K4" s="13">
        <v>6</v>
      </c>
      <c r="L4" s="12">
        <v>7</v>
      </c>
      <c r="M4" s="247">
        <v>8</v>
      </c>
      <c r="N4" s="247">
        <v>9</v>
      </c>
      <c r="O4" s="247">
        <v>10</v>
      </c>
      <c r="P4" s="247">
        <v>11</v>
      </c>
      <c r="Q4" s="13">
        <v>12</v>
      </c>
      <c r="R4" s="12">
        <v>13</v>
      </c>
      <c r="S4" s="247">
        <v>14</v>
      </c>
      <c r="T4" s="247">
        <v>15</v>
      </c>
      <c r="U4" s="247">
        <v>16</v>
      </c>
      <c r="V4" s="247">
        <v>17</v>
      </c>
      <c r="W4" s="13">
        <v>18</v>
      </c>
      <c r="X4" s="12">
        <v>19</v>
      </c>
      <c r="Y4" s="247">
        <v>20</v>
      </c>
      <c r="Z4" s="247">
        <v>21</v>
      </c>
      <c r="AA4" s="247">
        <v>22</v>
      </c>
      <c r="AB4" s="247">
        <v>23</v>
      </c>
      <c r="AC4" s="13">
        <v>24</v>
      </c>
      <c r="AD4" s="12">
        <v>25</v>
      </c>
      <c r="AE4" s="247">
        <v>26</v>
      </c>
      <c r="AF4" s="247">
        <v>27</v>
      </c>
      <c r="AG4" s="247">
        <v>28</v>
      </c>
      <c r="AH4" s="247">
        <v>29</v>
      </c>
      <c r="AI4" s="254">
        <v>30</v>
      </c>
      <c r="AJ4" s="12">
        <v>31</v>
      </c>
      <c r="AK4" s="252">
        <v>32</v>
      </c>
      <c r="AL4" s="252">
        <v>33</v>
      </c>
      <c r="AM4" s="252">
        <v>34</v>
      </c>
      <c r="AN4" s="252">
        <v>35</v>
      </c>
      <c r="AO4" s="253">
        <v>36</v>
      </c>
      <c r="AP4" s="253">
        <v>37</v>
      </c>
      <c r="AQ4" s="308">
        <v>38</v>
      </c>
      <c r="AR4" s="306">
        <v>39</v>
      </c>
      <c r="AS4" s="306">
        <v>40</v>
      </c>
      <c r="AT4" s="306">
        <v>41</v>
      </c>
      <c r="AU4" s="307">
        <v>42</v>
      </c>
      <c r="AV4" s="305">
        <v>43</v>
      </c>
      <c r="AW4" s="306">
        <v>44</v>
      </c>
      <c r="AX4" s="306">
        <v>45</v>
      </c>
      <c r="AY4" s="306">
        <v>46</v>
      </c>
      <c r="AZ4" s="312">
        <v>47</v>
      </c>
      <c r="BA4" s="253">
        <v>48</v>
      </c>
      <c r="BB4" s="253">
        <v>49</v>
      </c>
      <c r="BC4" s="308">
        <v>50</v>
      </c>
      <c r="BD4" s="306">
        <v>51</v>
      </c>
      <c r="BE4" s="306">
        <v>52</v>
      </c>
      <c r="BF4" s="306">
        <v>53</v>
      </c>
      <c r="BG4" s="307">
        <v>54</v>
      </c>
    </row>
    <row r="5" spans="1:59" ht="16.5" customHeight="1" thickBot="1" x14ac:dyDescent="0.3">
      <c r="A5" s="485"/>
      <c r="B5" s="358"/>
      <c r="C5" s="362"/>
      <c r="D5" s="362"/>
      <c r="E5" s="366"/>
      <c r="F5" s="8" t="s">
        <v>17</v>
      </c>
      <c r="G5" s="248" t="s">
        <v>13</v>
      </c>
      <c r="H5" s="248" t="s">
        <v>14</v>
      </c>
      <c r="I5" s="248" t="s">
        <v>15</v>
      </c>
      <c r="J5" s="248" t="s">
        <v>18</v>
      </c>
      <c r="K5" s="9" t="s">
        <v>19</v>
      </c>
      <c r="L5" s="8" t="s">
        <v>5</v>
      </c>
      <c r="M5" s="248" t="s">
        <v>6</v>
      </c>
      <c r="N5" s="248" t="s">
        <v>7</v>
      </c>
      <c r="O5" s="248" t="s">
        <v>8</v>
      </c>
      <c r="P5" s="248" t="s">
        <v>9</v>
      </c>
      <c r="Q5" s="9" t="s">
        <v>20</v>
      </c>
      <c r="R5" s="8" t="s">
        <v>17</v>
      </c>
      <c r="S5" s="248" t="s">
        <v>13</v>
      </c>
      <c r="T5" s="248" t="s">
        <v>14</v>
      </c>
      <c r="U5" s="248" t="s">
        <v>15</v>
      </c>
      <c r="V5" s="248" t="s">
        <v>18</v>
      </c>
      <c r="W5" s="9" t="s">
        <v>19</v>
      </c>
      <c r="X5" s="8" t="s">
        <v>5</v>
      </c>
      <c r="Y5" s="248" t="s">
        <v>6</v>
      </c>
      <c r="Z5" s="248" t="s">
        <v>7</v>
      </c>
      <c r="AA5" s="248" t="s">
        <v>8</v>
      </c>
      <c r="AB5" s="248" t="s">
        <v>9</v>
      </c>
      <c r="AC5" s="9" t="s">
        <v>20</v>
      </c>
      <c r="AD5" s="8" t="s">
        <v>17</v>
      </c>
      <c r="AE5" s="248" t="s">
        <v>13</v>
      </c>
      <c r="AF5" s="248" t="s">
        <v>14</v>
      </c>
      <c r="AG5" s="248" t="s">
        <v>15</v>
      </c>
      <c r="AH5" s="248" t="s">
        <v>18</v>
      </c>
      <c r="AI5" s="255" t="s">
        <v>19</v>
      </c>
      <c r="AJ5" s="303" t="s">
        <v>5</v>
      </c>
      <c r="AK5" s="304" t="s">
        <v>6</v>
      </c>
      <c r="AL5" s="304" t="s">
        <v>7</v>
      </c>
      <c r="AM5" s="304" t="s">
        <v>8</v>
      </c>
      <c r="AN5" s="304" t="s">
        <v>9</v>
      </c>
      <c r="AO5" s="253" t="s">
        <v>20</v>
      </c>
      <c r="AP5" s="253" t="s">
        <v>17</v>
      </c>
      <c r="AQ5" s="309" t="s">
        <v>13</v>
      </c>
      <c r="AR5" s="30" t="s">
        <v>14</v>
      </c>
      <c r="AS5" s="30" t="s">
        <v>15</v>
      </c>
      <c r="AT5" s="30" t="s">
        <v>18</v>
      </c>
      <c r="AU5" s="82" t="s">
        <v>19</v>
      </c>
      <c r="AV5" s="81" t="s">
        <v>5</v>
      </c>
      <c r="AW5" s="30" t="s">
        <v>6</v>
      </c>
      <c r="AX5" s="30" t="s">
        <v>7</v>
      </c>
      <c r="AY5" s="30" t="s">
        <v>8</v>
      </c>
      <c r="AZ5" s="313" t="s">
        <v>9</v>
      </c>
      <c r="BA5" s="304" t="s">
        <v>20</v>
      </c>
      <c r="BB5" s="304" t="s">
        <v>17</v>
      </c>
      <c r="BC5" s="309" t="s">
        <v>13</v>
      </c>
      <c r="BD5" s="30" t="s">
        <v>14</v>
      </c>
      <c r="BE5" s="30" t="s">
        <v>15</v>
      </c>
      <c r="BF5" s="30" t="s">
        <v>18</v>
      </c>
      <c r="BG5" s="82" t="s">
        <v>19</v>
      </c>
    </row>
    <row r="6" spans="1:59" ht="15.75" x14ac:dyDescent="0.25">
      <c r="A6" s="1"/>
      <c r="B6" s="26" t="s">
        <v>275</v>
      </c>
      <c r="C6" s="2" t="s">
        <v>10</v>
      </c>
      <c r="D6" s="2"/>
      <c r="E6" s="2"/>
      <c r="F6" s="10"/>
      <c r="G6" s="2"/>
      <c r="H6" s="2"/>
      <c r="I6" s="2"/>
      <c r="J6" s="2"/>
      <c r="K6" s="11"/>
      <c r="L6" s="10"/>
      <c r="M6" s="2"/>
      <c r="N6" s="2"/>
      <c r="O6" s="2"/>
      <c r="P6" s="2"/>
      <c r="Q6" s="11"/>
      <c r="R6" s="10"/>
      <c r="S6" s="2"/>
      <c r="T6" s="2"/>
      <c r="U6" s="2"/>
      <c r="V6" s="2"/>
      <c r="W6" s="11"/>
      <c r="X6" s="10"/>
      <c r="Y6" s="2"/>
      <c r="Z6" s="2"/>
      <c r="AA6" s="2"/>
      <c r="AB6" s="2"/>
      <c r="AC6" s="11"/>
      <c r="AD6" s="10"/>
      <c r="AE6" s="2"/>
      <c r="AF6" s="2"/>
      <c r="AG6" s="2"/>
      <c r="AH6" s="2"/>
      <c r="AI6" s="2"/>
      <c r="AJ6" s="83"/>
      <c r="AK6" s="31"/>
      <c r="AL6" s="31"/>
      <c r="AM6" s="31"/>
      <c r="AN6" s="31"/>
      <c r="AO6" s="310"/>
      <c r="AP6" s="311"/>
      <c r="AQ6" s="31"/>
      <c r="AR6" s="31"/>
      <c r="AS6" s="31"/>
      <c r="AT6" s="31"/>
      <c r="AU6" s="84"/>
      <c r="AV6" s="83"/>
      <c r="AW6" s="31"/>
      <c r="AX6" s="31"/>
      <c r="AY6" s="31"/>
      <c r="AZ6" s="316"/>
      <c r="BA6" s="31"/>
      <c r="BB6" s="31"/>
      <c r="BC6" s="302"/>
      <c r="BD6" s="31"/>
      <c r="BE6" s="31"/>
      <c r="BF6" s="31"/>
      <c r="BG6" s="84"/>
    </row>
    <row r="7" spans="1:59" x14ac:dyDescent="0.25">
      <c r="A7" s="14"/>
      <c r="B7" s="48" t="s">
        <v>29</v>
      </c>
      <c r="C7" s="85"/>
      <c r="D7" s="85"/>
      <c r="E7" s="16"/>
      <c r="F7" s="86"/>
      <c r="G7" s="87"/>
      <c r="H7" s="87"/>
      <c r="I7" s="87"/>
      <c r="J7" s="87"/>
      <c r="K7" s="88"/>
      <c r="L7" s="86"/>
      <c r="M7" s="87"/>
      <c r="N7" s="87"/>
      <c r="O7" s="87"/>
      <c r="P7" s="87"/>
      <c r="Q7" s="88"/>
      <c r="R7" s="86"/>
      <c r="S7" s="87"/>
      <c r="T7" s="87"/>
      <c r="U7" s="87"/>
      <c r="V7" s="87"/>
      <c r="W7" s="88"/>
      <c r="X7" s="86"/>
      <c r="Y7" s="87"/>
      <c r="Z7" s="87"/>
      <c r="AA7" s="87"/>
      <c r="AB7" s="87"/>
      <c r="AC7" s="88"/>
      <c r="AD7" s="86"/>
      <c r="AE7" s="87"/>
      <c r="AF7" s="87"/>
      <c r="AG7" s="87"/>
      <c r="AH7" s="87"/>
      <c r="AI7" s="16"/>
      <c r="AJ7" s="89"/>
      <c r="AK7" s="90"/>
      <c r="AL7" s="90"/>
      <c r="AM7" s="90"/>
      <c r="AN7" s="90"/>
      <c r="AO7" s="90"/>
      <c r="AP7" s="291"/>
      <c r="AQ7" s="90"/>
      <c r="AR7" s="90"/>
      <c r="AS7" s="90"/>
      <c r="AT7" s="90"/>
      <c r="AU7" s="91"/>
      <c r="AV7" s="89"/>
      <c r="AW7" s="90"/>
      <c r="AX7" s="90"/>
      <c r="AY7" s="90"/>
      <c r="AZ7" s="317"/>
      <c r="BA7" s="90"/>
      <c r="BB7" s="90"/>
      <c r="BC7" s="291"/>
      <c r="BD7" s="90"/>
      <c r="BE7" s="90"/>
      <c r="BF7" s="90"/>
      <c r="BG7" s="91"/>
    </row>
    <row r="8" spans="1:59" x14ac:dyDescent="0.25">
      <c r="A8" s="222"/>
      <c r="B8" s="92" t="s">
        <v>30</v>
      </c>
      <c r="C8" s="225" t="s">
        <v>10</v>
      </c>
      <c r="D8" s="225" t="s">
        <v>41</v>
      </c>
      <c r="E8" s="7" t="s">
        <v>110</v>
      </c>
      <c r="F8" s="94"/>
      <c r="G8" s="41"/>
      <c r="H8" s="41"/>
      <c r="I8" s="41"/>
      <c r="J8" s="41"/>
      <c r="K8" s="95"/>
      <c r="L8" s="96"/>
      <c r="M8" s="41"/>
      <c r="N8" s="41"/>
      <c r="O8" s="41"/>
      <c r="P8" s="41"/>
      <c r="Q8" s="95"/>
      <c r="R8" s="96"/>
      <c r="S8" s="41"/>
      <c r="T8" s="41"/>
      <c r="U8" s="41"/>
      <c r="V8" s="41"/>
      <c r="W8" s="95"/>
      <c r="X8" s="96"/>
      <c r="Y8" s="41"/>
      <c r="Z8" s="41"/>
      <c r="AA8" s="41"/>
      <c r="AB8" s="41"/>
      <c r="AC8" s="95"/>
      <c r="AD8" s="96"/>
      <c r="AE8" s="41"/>
      <c r="AF8" s="41"/>
      <c r="AG8" s="41"/>
      <c r="AH8" s="41"/>
      <c r="AI8" s="223"/>
      <c r="AJ8" s="97"/>
      <c r="AK8" s="98"/>
      <c r="AL8" s="98"/>
      <c r="AM8" s="98"/>
      <c r="AN8" s="98"/>
      <c r="AO8" s="98"/>
      <c r="AP8" s="290"/>
      <c r="AQ8" s="98"/>
      <c r="AR8" s="98"/>
      <c r="AS8" s="98"/>
      <c r="AT8" s="98"/>
      <c r="AU8" s="99"/>
      <c r="AV8" s="97"/>
      <c r="AW8" s="98"/>
      <c r="AX8" s="98"/>
      <c r="AY8" s="98"/>
      <c r="AZ8" s="318"/>
      <c r="BA8" s="98"/>
      <c r="BB8" s="98"/>
      <c r="BC8" s="290"/>
      <c r="BD8" s="98"/>
      <c r="BE8" s="98"/>
      <c r="BF8" s="98"/>
      <c r="BG8" s="99"/>
    </row>
    <row r="9" spans="1:59" x14ac:dyDescent="0.25">
      <c r="A9" s="222"/>
      <c r="B9" s="92" t="s">
        <v>31</v>
      </c>
      <c r="C9" s="225" t="s">
        <v>10</v>
      </c>
      <c r="D9" s="225" t="s">
        <v>41</v>
      </c>
      <c r="E9" s="7" t="s">
        <v>111</v>
      </c>
      <c r="F9" s="94"/>
      <c r="G9" s="100"/>
      <c r="H9" s="41"/>
      <c r="I9" s="41"/>
      <c r="J9" s="41"/>
      <c r="K9" s="95"/>
      <c r="L9" s="96"/>
      <c r="M9" s="41"/>
      <c r="N9" s="41"/>
      <c r="O9" s="41"/>
      <c r="P9" s="41"/>
      <c r="Q9" s="95"/>
      <c r="R9" s="96"/>
      <c r="S9" s="41"/>
      <c r="T9" s="41"/>
      <c r="U9" s="41"/>
      <c r="V9" s="41"/>
      <c r="W9" s="95"/>
      <c r="X9" s="96"/>
      <c r="Y9" s="41"/>
      <c r="Z9" s="41"/>
      <c r="AA9" s="41"/>
      <c r="AB9" s="41"/>
      <c r="AC9" s="95"/>
      <c r="AD9" s="96"/>
      <c r="AE9" s="41"/>
      <c r="AF9" s="41"/>
      <c r="AG9" s="41"/>
      <c r="AH9" s="41"/>
      <c r="AI9" s="223"/>
      <c r="AJ9" s="97"/>
      <c r="AK9" s="98"/>
      <c r="AL9" s="98"/>
      <c r="AM9" s="98"/>
      <c r="AN9" s="98"/>
      <c r="AO9" s="98"/>
      <c r="AP9" s="290"/>
      <c r="AQ9" s="98"/>
      <c r="AR9" s="98"/>
      <c r="AS9" s="98"/>
      <c r="AT9" s="98"/>
      <c r="AU9" s="99"/>
      <c r="AV9" s="97"/>
      <c r="AW9" s="98"/>
      <c r="AX9" s="98"/>
      <c r="AY9" s="98"/>
      <c r="AZ9" s="318"/>
      <c r="BA9" s="98"/>
      <c r="BB9" s="98"/>
      <c r="BC9" s="290"/>
      <c r="BD9" s="98"/>
      <c r="BE9" s="98"/>
      <c r="BF9" s="98"/>
      <c r="BG9" s="99"/>
    </row>
    <row r="10" spans="1:59" x14ac:dyDescent="0.25">
      <c r="A10" s="222"/>
      <c r="B10" s="92" t="s">
        <v>246</v>
      </c>
      <c r="C10" s="225" t="s">
        <v>10</v>
      </c>
      <c r="D10" s="225" t="s">
        <v>41</v>
      </c>
      <c r="E10" s="7" t="s">
        <v>247</v>
      </c>
      <c r="F10" s="94"/>
      <c r="G10" s="41"/>
      <c r="H10" s="41"/>
      <c r="I10" s="41"/>
      <c r="J10" s="41"/>
      <c r="K10" s="95"/>
      <c r="L10" s="96"/>
      <c r="M10" s="41"/>
      <c r="N10" s="41"/>
      <c r="O10" s="41"/>
      <c r="P10" s="41"/>
      <c r="Q10" s="95"/>
      <c r="R10" s="96"/>
      <c r="S10" s="41"/>
      <c r="T10" s="41"/>
      <c r="U10" s="41"/>
      <c r="V10" s="41"/>
      <c r="W10" s="95"/>
      <c r="X10" s="96"/>
      <c r="Y10" s="41"/>
      <c r="Z10" s="41"/>
      <c r="AA10" s="41"/>
      <c r="AB10" s="41"/>
      <c r="AC10" s="95"/>
      <c r="AD10" s="96"/>
      <c r="AE10" s="41"/>
      <c r="AF10" s="41"/>
      <c r="AG10" s="41"/>
      <c r="AH10" s="41"/>
      <c r="AI10" s="223"/>
      <c r="AJ10" s="97"/>
      <c r="AK10" s="98"/>
      <c r="AL10" s="98"/>
      <c r="AM10" s="98"/>
      <c r="AN10" s="98"/>
      <c r="AO10" s="98"/>
      <c r="AP10" s="290"/>
      <c r="AQ10" s="98"/>
      <c r="AR10" s="98"/>
      <c r="AS10" s="98"/>
      <c r="AT10" s="98"/>
      <c r="AU10" s="99"/>
      <c r="AV10" s="97"/>
      <c r="AW10" s="98"/>
      <c r="AX10" s="98"/>
      <c r="AY10" s="98"/>
      <c r="AZ10" s="318"/>
      <c r="BA10" s="98"/>
      <c r="BB10" s="98"/>
      <c r="BC10" s="290"/>
      <c r="BD10" s="98"/>
      <c r="BE10" s="98"/>
      <c r="BF10" s="98"/>
      <c r="BG10" s="99"/>
    </row>
    <row r="11" spans="1:59" x14ac:dyDescent="0.25">
      <c r="A11" s="222"/>
      <c r="B11" s="92" t="s">
        <v>32</v>
      </c>
      <c r="C11" s="225" t="s">
        <v>10</v>
      </c>
      <c r="D11" s="225" t="s">
        <v>41</v>
      </c>
      <c r="E11" s="7" t="s">
        <v>274</v>
      </c>
      <c r="F11" s="94"/>
      <c r="G11" s="100"/>
      <c r="H11" s="100"/>
      <c r="I11" s="41"/>
      <c r="J11" s="41"/>
      <c r="K11" s="95"/>
      <c r="L11" s="96"/>
      <c r="M11" s="41"/>
      <c r="N11" s="41"/>
      <c r="O11" s="41"/>
      <c r="P11" s="41"/>
      <c r="Q11" s="95"/>
      <c r="R11" s="96"/>
      <c r="S11" s="41"/>
      <c r="T11" s="41"/>
      <c r="U11" s="41"/>
      <c r="V11" s="41"/>
      <c r="W11" s="95"/>
      <c r="X11" s="96"/>
      <c r="Y11" s="41"/>
      <c r="Z11" s="41"/>
      <c r="AA11" s="41"/>
      <c r="AB11" s="41"/>
      <c r="AC11" s="95"/>
      <c r="AD11" s="96"/>
      <c r="AE11" s="41"/>
      <c r="AF11" s="41"/>
      <c r="AG11" s="41"/>
      <c r="AH11" s="41"/>
      <c r="AI11" s="223"/>
      <c r="AJ11" s="97"/>
      <c r="AK11" s="98"/>
      <c r="AL11" s="98"/>
      <c r="AM11" s="98"/>
      <c r="AN11" s="98"/>
      <c r="AO11" s="98"/>
      <c r="AP11" s="290"/>
      <c r="AQ11" s="98"/>
      <c r="AR11" s="98"/>
      <c r="AS11" s="98"/>
      <c r="AT11" s="98"/>
      <c r="AU11" s="99"/>
      <c r="AV11" s="97"/>
      <c r="AW11" s="98"/>
      <c r="AX11" s="98"/>
      <c r="AY11" s="98"/>
      <c r="AZ11" s="318"/>
      <c r="BA11" s="98"/>
      <c r="BB11" s="98"/>
      <c r="BC11" s="290"/>
      <c r="BD11" s="98"/>
      <c r="BE11" s="98"/>
      <c r="BF11" s="98"/>
      <c r="BG11" s="99"/>
    </row>
    <row r="12" spans="1:59" x14ac:dyDescent="0.25">
      <c r="A12" s="222"/>
      <c r="B12" s="92" t="s">
        <v>249</v>
      </c>
      <c r="C12" s="225" t="s">
        <v>10</v>
      </c>
      <c r="D12" s="225" t="s">
        <v>41</v>
      </c>
      <c r="E12" s="7" t="s">
        <v>151</v>
      </c>
      <c r="F12" s="94"/>
      <c r="G12" s="100"/>
      <c r="H12" s="41"/>
      <c r="I12" s="41"/>
      <c r="J12" s="41"/>
      <c r="K12" s="95"/>
      <c r="L12" s="96"/>
      <c r="M12" s="41"/>
      <c r="N12" s="41"/>
      <c r="O12" s="41"/>
      <c r="P12" s="41"/>
      <c r="Q12" s="95"/>
      <c r="R12" s="96"/>
      <c r="S12" s="41"/>
      <c r="T12" s="41"/>
      <c r="U12" s="41"/>
      <c r="V12" s="41"/>
      <c r="W12" s="95"/>
      <c r="X12" s="96"/>
      <c r="Y12" s="41"/>
      <c r="Z12" s="41"/>
      <c r="AA12" s="41"/>
      <c r="AB12" s="41"/>
      <c r="AC12" s="95"/>
      <c r="AD12" s="96"/>
      <c r="AE12" s="41"/>
      <c r="AF12" s="41"/>
      <c r="AG12" s="41"/>
      <c r="AH12" s="41"/>
      <c r="AI12" s="223"/>
      <c r="AJ12" s="97"/>
      <c r="AK12" s="98"/>
      <c r="AL12" s="98"/>
      <c r="AM12" s="98"/>
      <c r="AN12" s="98"/>
      <c r="AO12" s="98"/>
      <c r="AP12" s="290"/>
      <c r="AQ12" s="98"/>
      <c r="AR12" s="98"/>
      <c r="AS12" s="98"/>
      <c r="AT12" s="98"/>
      <c r="AU12" s="99"/>
      <c r="AV12" s="97"/>
      <c r="AW12" s="98"/>
      <c r="AX12" s="98"/>
      <c r="AY12" s="98"/>
      <c r="AZ12" s="318"/>
      <c r="BA12" s="98"/>
      <c r="BB12" s="98"/>
      <c r="BC12" s="290"/>
      <c r="BD12" s="98"/>
      <c r="BE12" s="98"/>
      <c r="BF12" s="98"/>
      <c r="BG12" s="99"/>
    </row>
    <row r="13" spans="1:59" x14ac:dyDescent="0.25">
      <c r="A13" s="222"/>
      <c r="B13" s="92" t="s">
        <v>35</v>
      </c>
      <c r="C13" s="225" t="s">
        <v>10</v>
      </c>
      <c r="D13" s="225" t="s">
        <v>41</v>
      </c>
      <c r="E13" s="7" t="s">
        <v>113</v>
      </c>
      <c r="F13" s="94"/>
      <c r="G13" s="100"/>
      <c r="H13" s="41"/>
      <c r="I13" s="41"/>
      <c r="J13" s="41"/>
      <c r="K13" s="95"/>
      <c r="L13" s="96"/>
      <c r="M13" s="41"/>
      <c r="N13" s="41"/>
      <c r="O13" s="41"/>
      <c r="P13" s="41"/>
      <c r="Q13" s="95"/>
      <c r="R13" s="96"/>
      <c r="S13" s="41"/>
      <c r="T13" s="41"/>
      <c r="U13" s="41"/>
      <c r="V13" s="41"/>
      <c r="W13" s="95"/>
      <c r="X13" s="96"/>
      <c r="Y13" s="41"/>
      <c r="Z13" s="41"/>
      <c r="AA13" s="41"/>
      <c r="AB13" s="41"/>
      <c r="AC13" s="95"/>
      <c r="AD13" s="96"/>
      <c r="AE13" s="41"/>
      <c r="AF13" s="41"/>
      <c r="AG13" s="41"/>
      <c r="AH13" s="41"/>
      <c r="AI13" s="223"/>
      <c r="AJ13" s="97"/>
      <c r="AK13" s="98"/>
      <c r="AL13" s="98"/>
      <c r="AM13" s="98"/>
      <c r="AN13" s="98"/>
      <c r="AO13" s="98"/>
      <c r="AP13" s="290"/>
      <c r="AQ13" s="98"/>
      <c r="AR13" s="98"/>
      <c r="AS13" s="98"/>
      <c r="AT13" s="98"/>
      <c r="AU13" s="99"/>
      <c r="AV13" s="97"/>
      <c r="AW13" s="98"/>
      <c r="AX13" s="98"/>
      <c r="AY13" s="98"/>
      <c r="AZ13" s="318"/>
      <c r="BA13" s="98"/>
      <c r="BB13" s="98"/>
      <c r="BC13" s="290"/>
      <c r="BD13" s="98"/>
      <c r="BE13" s="98"/>
      <c r="BF13" s="98"/>
      <c r="BG13" s="99"/>
    </row>
    <row r="14" spans="1:59" x14ac:dyDescent="0.25">
      <c r="A14" s="222"/>
      <c r="B14" s="92" t="s">
        <v>12</v>
      </c>
      <c r="C14" s="225" t="s">
        <v>10</v>
      </c>
      <c r="D14" s="225" t="s">
        <v>41</v>
      </c>
      <c r="E14" s="7" t="s">
        <v>114</v>
      </c>
      <c r="F14" s="96"/>
      <c r="G14" s="101" t="s">
        <v>42</v>
      </c>
      <c r="H14" s="41"/>
      <c r="I14" s="41"/>
      <c r="J14" s="41"/>
      <c r="K14" s="95"/>
      <c r="L14" s="96"/>
      <c r="M14" s="41"/>
      <c r="N14" s="41"/>
      <c r="O14" s="41"/>
      <c r="P14" s="41"/>
      <c r="Q14" s="95"/>
      <c r="R14" s="96"/>
      <c r="S14" s="41"/>
      <c r="T14" s="41"/>
      <c r="U14" s="41"/>
      <c r="V14" s="41"/>
      <c r="W14" s="95"/>
      <c r="X14" s="96"/>
      <c r="Y14" s="41"/>
      <c r="Z14" s="41"/>
      <c r="AA14" s="41"/>
      <c r="AB14" s="41"/>
      <c r="AC14" s="95"/>
      <c r="AD14" s="96"/>
      <c r="AE14" s="41"/>
      <c r="AF14" s="41"/>
      <c r="AG14" s="41"/>
      <c r="AH14" s="41"/>
      <c r="AI14" s="223"/>
      <c r="AJ14" s="97"/>
      <c r="AK14" s="98"/>
      <c r="AL14" s="98"/>
      <c r="AM14" s="98"/>
      <c r="AN14" s="98"/>
      <c r="AO14" s="98"/>
      <c r="AP14" s="290"/>
      <c r="AQ14" s="98"/>
      <c r="AR14" s="98"/>
      <c r="AS14" s="98"/>
      <c r="AT14" s="98"/>
      <c r="AU14" s="99"/>
      <c r="AV14" s="97"/>
      <c r="AW14" s="98"/>
      <c r="AX14" s="98"/>
      <c r="AY14" s="98"/>
      <c r="AZ14" s="318"/>
      <c r="BA14" s="98"/>
      <c r="BB14" s="98"/>
      <c r="BC14" s="290"/>
      <c r="BD14" s="98"/>
      <c r="BE14" s="98"/>
      <c r="BF14" s="98"/>
      <c r="BG14" s="99"/>
    </row>
    <row r="15" spans="1:59" x14ac:dyDescent="0.25">
      <c r="A15" s="3"/>
      <c r="B15" s="92"/>
      <c r="C15" s="225"/>
      <c r="D15" s="225"/>
      <c r="E15" s="7"/>
      <c r="F15" s="96"/>
      <c r="G15" s="41"/>
      <c r="H15" s="41"/>
      <c r="I15" s="41"/>
      <c r="J15" s="41"/>
      <c r="K15" s="95"/>
      <c r="L15" s="96"/>
      <c r="M15" s="41"/>
      <c r="N15" s="41"/>
      <c r="O15" s="41"/>
      <c r="P15" s="41"/>
      <c r="Q15" s="95"/>
      <c r="R15" s="96"/>
      <c r="S15" s="41"/>
      <c r="T15" s="41"/>
      <c r="U15" s="41"/>
      <c r="V15" s="41"/>
      <c r="W15" s="95"/>
      <c r="X15" s="96"/>
      <c r="Y15" s="41"/>
      <c r="Z15" s="41"/>
      <c r="AA15" s="41"/>
      <c r="AB15" s="41"/>
      <c r="AC15" s="95"/>
      <c r="AD15" s="96"/>
      <c r="AE15" s="41"/>
      <c r="AF15" s="41"/>
      <c r="AG15" s="41"/>
      <c r="AH15" s="41"/>
      <c r="AI15" s="223"/>
      <c r="AJ15" s="97"/>
      <c r="AK15" s="98"/>
      <c r="AL15" s="98"/>
      <c r="AM15" s="98"/>
      <c r="AN15" s="98"/>
      <c r="AO15" s="98"/>
      <c r="AP15" s="290"/>
      <c r="AQ15" s="98"/>
      <c r="AR15" s="98"/>
      <c r="AS15" s="98"/>
      <c r="AT15" s="98"/>
      <c r="AU15" s="99"/>
      <c r="AV15" s="97"/>
      <c r="AW15" s="98"/>
      <c r="AX15" s="98"/>
      <c r="AY15" s="98"/>
      <c r="AZ15" s="318"/>
      <c r="BA15" s="98"/>
      <c r="BB15" s="98"/>
      <c r="BC15" s="290"/>
      <c r="BD15" s="98"/>
      <c r="BE15" s="98"/>
      <c r="BF15" s="98"/>
      <c r="BG15" s="99"/>
    </row>
    <row r="16" spans="1:59" x14ac:dyDescent="0.25">
      <c r="A16" s="14"/>
      <c r="B16" s="48" t="s">
        <v>36</v>
      </c>
      <c r="C16" s="85"/>
      <c r="D16" s="85"/>
      <c r="E16" s="16"/>
      <c r="F16" s="86"/>
      <c r="G16" s="87"/>
      <c r="H16" s="87"/>
      <c r="I16" s="87"/>
      <c r="J16" s="87"/>
      <c r="K16" s="88"/>
      <c r="L16" s="86"/>
      <c r="M16" s="87"/>
      <c r="N16" s="87"/>
      <c r="O16" s="87"/>
      <c r="P16" s="87"/>
      <c r="Q16" s="88"/>
      <c r="R16" s="86"/>
      <c r="S16" s="87"/>
      <c r="T16" s="87"/>
      <c r="U16" s="87"/>
      <c r="V16" s="87"/>
      <c r="W16" s="88"/>
      <c r="X16" s="86"/>
      <c r="Y16" s="87"/>
      <c r="Z16" s="87"/>
      <c r="AA16" s="87"/>
      <c r="AB16" s="87"/>
      <c r="AC16" s="88"/>
      <c r="AD16" s="86"/>
      <c r="AE16" s="87"/>
      <c r="AF16" s="87"/>
      <c r="AG16" s="87"/>
      <c r="AH16" s="87"/>
      <c r="AI16" s="16"/>
      <c r="AJ16" s="89"/>
      <c r="AK16" s="90"/>
      <c r="AL16" s="90"/>
      <c r="AM16" s="90"/>
      <c r="AN16" s="90"/>
      <c r="AO16" s="90"/>
      <c r="AP16" s="291"/>
      <c r="AQ16" s="90"/>
      <c r="AR16" s="90"/>
      <c r="AS16" s="90"/>
      <c r="AT16" s="90"/>
      <c r="AU16" s="91"/>
      <c r="AV16" s="89"/>
      <c r="AW16" s="90"/>
      <c r="AX16" s="90"/>
      <c r="AY16" s="90"/>
      <c r="AZ16" s="317"/>
      <c r="BA16" s="90"/>
      <c r="BB16" s="90"/>
      <c r="BC16" s="291"/>
      <c r="BD16" s="90"/>
      <c r="BE16" s="90"/>
      <c r="BF16" s="90"/>
      <c r="BG16" s="91"/>
    </row>
    <row r="17" spans="1:59" x14ac:dyDescent="0.25">
      <c r="A17" s="222"/>
      <c r="B17" s="92" t="s">
        <v>37</v>
      </c>
      <c r="C17" s="225" t="s">
        <v>10</v>
      </c>
      <c r="D17" s="225" t="s">
        <v>41</v>
      </c>
      <c r="E17" s="7" t="s">
        <v>271</v>
      </c>
      <c r="F17" s="94"/>
      <c r="G17" s="100"/>
      <c r="H17" s="100"/>
      <c r="I17" s="100"/>
      <c r="J17" s="100"/>
      <c r="K17" s="102"/>
      <c r="L17" s="94"/>
      <c r="M17" s="100"/>
      <c r="N17" s="100"/>
      <c r="O17" s="100"/>
      <c r="P17" s="100"/>
      <c r="Q17" s="102"/>
      <c r="R17" s="94"/>
      <c r="S17" s="100"/>
      <c r="T17" s="100"/>
      <c r="U17" s="100"/>
      <c r="V17" s="100"/>
      <c r="W17" s="102"/>
      <c r="X17" s="94"/>
      <c r="Y17" s="100"/>
      <c r="Z17" s="100"/>
      <c r="AA17" s="100"/>
      <c r="AB17" s="100"/>
      <c r="AC17" s="102"/>
      <c r="AD17" s="94"/>
      <c r="AE17" s="100"/>
      <c r="AF17" s="100"/>
      <c r="AG17" s="100"/>
      <c r="AH17" s="100"/>
      <c r="AI17" s="234"/>
      <c r="AJ17" s="103"/>
      <c r="AK17" s="104"/>
      <c r="AL17" s="104"/>
      <c r="AM17" s="104"/>
      <c r="AN17" s="104"/>
      <c r="AO17" s="104"/>
      <c r="AP17" s="292"/>
      <c r="AQ17" s="104"/>
      <c r="AR17" s="104"/>
      <c r="AS17" s="104"/>
      <c r="AT17" s="104"/>
      <c r="AU17" s="105"/>
      <c r="AV17" s="103"/>
      <c r="AW17" s="104"/>
      <c r="AX17" s="104"/>
      <c r="AY17" s="104"/>
      <c r="AZ17" s="319"/>
      <c r="BA17" s="104"/>
      <c r="BB17" s="104"/>
      <c r="BC17" s="292"/>
      <c r="BD17" s="104"/>
      <c r="BE17" s="104"/>
      <c r="BF17" s="104"/>
      <c r="BG17" s="105"/>
    </row>
    <row r="18" spans="1:59" x14ac:dyDescent="0.25">
      <c r="A18" s="222"/>
      <c r="B18" s="92" t="s">
        <v>248</v>
      </c>
      <c r="C18" s="225" t="s">
        <v>10</v>
      </c>
      <c r="D18" s="225" t="s">
        <v>41</v>
      </c>
      <c r="E18" s="7" t="s">
        <v>145</v>
      </c>
      <c r="F18" s="96"/>
      <c r="G18" s="41"/>
      <c r="H18" s="41"/>
      <c r="I18" s="41"/>
      <c r="J18" s="41"/>
      <c r="K18" s="106" t="s">
        <v>42</v>
      </c>
      <c r="L18" s="96"/>
      <c r="M18" s="41"/>
      <c r="N18" s="41"/>
      <c r="O18" s="41"/>
      <c r="P18" s="101" t="s">
        <v>42</v>
      </c>
      <c r="Q18" s="95"/>
      <c r="R18" s="96"/>
      <c r="S18" s="41"/>
      <c r="T18" s="41"/>
      <c r="U18" s="41"/>
      <c r="V18" s="41"/>
      <c r="W18" s="95"/>
      <c r="Y18" s="101" t="s">
        <v>42</v>
      </c>
      <c r="Z18" s="41"/>
      <c r="AA18" s="41"/>
      <c r="AB18" s="41"/>
      <c r="AD18" s="96"/>
      <c r="AE18" s="101" t="s">
        <v>42</v>
      </c>
      <c r="AF18" s="41"/>
      <c r="AG18" s="41"/>
      <c r="AH18" s="41"/>
      <c r="AI18" s="289" t="s">
        <v>42</v>
      </c>
      <c r="AJ18" s="97"/>
      <c r="AK18" s="98"/>
      <c r="AL18" s="98"/>
      <c r="AM18" s="98"/>
      <c r="AN18" s="299"/>
      <c r="AO18" s="98"/>
      <c r="AP18" s="290"/>
      <c r="AQ18" s="101" t="s">
        <v>42</v>
      </c>
      <c r="AR18" s="98"/>
      <c r="AS18" s="98"/>
      <c r="AT18" s="98"/>
      <c r="AU18" s="99"/>
      <c r="AV18" s="97"/>
      <c r="AW18" s="98"/>
      <c r="AX18" s="98"/>
      <c r="AY18" s="98"/>
      <c r="AZ18" s="318"/>
      <c r="BA18" s="98"/>
      <c r="BB18" s="98"/>
      <c r="BC18" s="290"/>
      <c r="BD18" s="101" t="s">
        <v>42</v>
      </c>
      <c r="BE18" s="98"/>
      <c r="BF18" s="98"/>
      <c r="BG18" s="99"/>
    </row>
    <row r="19" spans="1:59" x14ac:dyDescent="0.25">
      <c r="A19" s="3"/>
      <c r="B19" s="92"/>
      <c r="C19" s="225"/>
      <c r="D19" s="225"/>
      <c r="E19" s="7"/>
      <c r="F19" s="96"/>
      <c r="G19" s="41"/>
      <c r="H19" s="41"/>
      <c r="I19" s="41"/>
      <c r="J19" s="41"/>
      <c r="K19" s="95"/>
      <c r="L19" s="96"/>
      <c r="M19" s="41"/>
      <c r="N19" s="41"/>
      <c r="O19" s="41"/>
      <c r="P19" s="41"/>
      <c r="Q19" s="95"/>
      <c r="R19" s="96"/>
      <c r="S19" s="41"/>
      <c r="T19" s="41"/>
      <c r="U19" s="41"/>
      <c r="V19" s="41"/>
      <c r="W19" s="95"/>
      <c r="X19" s="96"/>
      <c r="Y19" s="41"/>
      <c r="Z19" s="41"/>
      <c r="AA19" s="41"/>
      <c r="AB19" s="41"/>
      <c r="AC19" s="95"/>
      <c r="AD19" s="96"/>
      <c r="AE19" s="41"/>
      <c r="AF19" s="41"/>
      <c r="AG19" s="41"/>
      <c r="AH19" s="41"/>
      <c r="AI19" s="223"/>
      <c r="AJ19" s="97"/>
      <c r="AK19" s="98"/>
      <c r="AL19" s="98"/>
      <c r="AM19" s="98"/>
      <c r="AN19" s="98"/>
      <c r="AO19" s="98"/>
      <c r="AP19" s="290"/>
      <c r="AQ19" s="98"/>
      <c r="AR19" s="98"/>
      <c r="AS19" s="98"/>
      <c r="AT19" s="98"/>
      <c r="AU19" s="99"/>
      <c r="AV19" s="97"/>
      <c r="AW19" s="98"/>
      <c r="AX19" s="98"/>
      <c r="AY19" s="98"/>
      <c r="AZ19" s="318"/>
      <c r="BA19" s="98"/>
      <c r="BB19" s="98"/>
      <c r="BC19" s="290"/>
      <c r="BD19" s="98"/>
      <c r="BE19" s="98"/>
      <c r="BF19" s="98"/>
      <c r="BG19" s="99"/>
    </row>
    <row r="20" spans="1:59" x14ac:dyDescent="0.25">
      <c r="A20" s="14"/>
      <c r="B20" s="48" t="s">
        <v>38</v>
      </c>
      <c r="C20" s="85"/>
      <c r="D20" s="85"/>
      <c r="E20" s="16"/>
      <c r="F20" s="86"/>
      <c r="G20" s="87"/>
      <c r="H20" s="87"/>
      <c r="I20" s="87"/>
      <c r="J20" s="87"/>
      <c r="K20" s="88"/>
      <c r="L20" s="86"/>
      <c r="M20" s="87"/>
      <c r="N20" s="87"/>
      <c r="O20" s="87"/>
      <c r="P20" s="87"/>
      <c r="Q20" s="88"/>
      <c r="R20" s="86"/>
      <c r="S20" s="87"/>
      <c r="T20" s="87"/>
      <c r="U20" s="87"/>
      <c r="V20" s="87"/>
      <c r="W20" s="88"/>
      <c r="X20" s="86"/>
      <c r="Y20" s="87"/>
      <c r="Z20" s="87"/>
      <c r="AA20" s="87"/>
      <c r="AB20" s="87"/>
      <c r="AC20" s="88"/>
      <c r="AD20" s="86"/>
      <c r="AE20" s="87"/>
      <c r="AF20" s="87"/>
      <c r="AG20" s="87"/>
      <c r="AH20" s="87"/>
      <c r="AI20" s="16"/>
      <c r="AJ20" s="89"/>
      <c r="AK20" s="90"/>
      <c r="AL20" s="90"/>
      <c r="AM20" s="90"/>
      <c r="AN20" s="90"/>
      <c r="AO20" s="90"/>
      <c r="AP20" s="291"/>
      <c r="AQ20" s="90"/>
      <c r="AR20" s="90"/>
      <c r="AS20" s="90"/>
      <c r="AT20" s="90"/>
      <c r="AU20" s="91"/>
      <c r="AV20" s="89"/>
      <c r="AW20" s="90"/>
      <c r="AX20" s="90"/>
      <c r="AY20" s="90"/>
      <c r="AZ20" s="317"/>
      <c r="BA20" s="90"/>
      <c r="BB20" s="90"/>
      <c r="BC20" s="291"/>
      <c r="BD20" s="90"/>
      <c r="BE20" s="90"/>
      <c r="BF20" s="90"/>
      <c r="BG20" s="91"/>
    </row>
    <row r="21" spans="1:59" x14ac:dyDescent="0.25">
      <c r="A21" s="3"/>
      <c r="B21" s="41" t="s">
        <v>259</v>
      </c>
      <c r="C21" s="226" t="s">
        <v>10</v>
      </c>
      <c r="D21" s="226" t="s">
        <v>41</v>
      </c>
      <c r="E21" s="223" t="s">
        <v>260</v>
      </c>
      <c r="F21" s="96"/>
      <c r="G21" s="41"/>
      <c r="H21" s="41"/>
      <c r="I21" s="41"/>
      <c r="J21" s="41"/>
      <c r="K21" s="95"/>
      <c r="L21" s="96"/>
      <c r="M21" s="41"/>
      <c r="N21" s="100"/>
      <c r="O21" s="100"/>
      <c r="P21" s="41"/>
      <c r="Q21" s="95"/>
      <c r="R21" s="96"/>
      <c r="S21" s="41"/>
      <c r="T21" s="41"/>
      <c r="U21" s="41"/>
      <c r="V21" s="41"/>
      <c r="W21" s="95"/>
      <c r="X21" s="96"/>
      <c r="Y21" s="41"/>
      <c r="Z21" s="100"/>
      <c r="AA21" s="100"/>
      <c r="AB21" s="41"/>
      <c r="AC21" s="95"/>
      <c r="AD21" s="96"/>
      <c r="AE21" s="41"/>
      <c r="AF21" s="41"/>
      <c r="AG21" s="41"/>
      <c r="AH21" s="41"/>
      <c r="AI21" s="223"/>
      <c r="AJ21" s="97"/>
      <c r="AK21" s="98"/>
      <c r="AL21" s="98"/>
      <c r="AM21" s="98"/>
      <c r="AN21" s="98"/>
      <c r="AO21" s="98"/>
      <c r="AP21" s="290"/>
      <c r="AQ21" s="98"/>
      <c r="AR21" s="98"/>
      <c r="AS21" s="98"/>
      <c r="AT21" s="98"/>
      <c r="AU21" s="99"/>
      <c r="AV21" s="97"/>
      <c r="AW21" s="98"/>
      <c r="AX21" s="98"/>
      <c r="AY21" s="98"/>
      <c r="AZ21" s="318"/>
      <c r="BA21" s="98"/>
      <c r="BB21" s="98"/>
      <c r="BC21" s="290"/>
      <c r="BD21" s="98"/>
      <c r="BE21" s="98"/>
      <c r="BF21" s="98"/>
      <c r="BG21" s="99"/>
    </row>
    <row r="22" spans="1:59" x14ac:dyDescent="0.25">
      <c r="A22" s="222"/>
      <c r="B22" s="92" t="s">
        <v>156</v>
      </c>
      <c r="C22" s="225" t="s">
        <v>10</v>
      </c>
      <c r="D22" s="225" t="s">
        <v>41</v>
      </c>
      <c r="E22" s="7" t="s">
        <v>158</v>
      </c>
      <c r="F22" s="96"/>
      <c r="G22" s="41"/>
      <c r="H22" s="41"/>
      <c r="I22" s="41"/>
      <c r="J22" s="41"/>
      <c r="K22" s="102"/>
      <c r="L22" s="94"/>
      <c r="M22" s="100"/>
      <c r="N22" s="100"/>
      <c r="O22" s="41"/>
      <c r="P22" s="41"/>
      <c r="Q22" s="102"/>
      <c r="R22" s="94"/>
      <c r="S22" s="100"/>
      <c r="T22" s="100"/>
      <c r="U22" s="41"/>
      <c r="V22" s="41"/>
      <c r="W22" s="102"/>
      <c r="X22" s="94"/>
      <c r="Y22" s="100"/>
      <c r="Z22" s="100"/>
      <c r="AA22" s="41"/>
      <c r="AB22" s="41"/>
      <c r="AC22" s="102"/>
      <c r="AD22" s="94"/>
      <c r="AE22" s="100"/>
      <c r="AF22" s="100"/>
      <c r="AG22" s="41"/>
      <c r="AH22" s="41"/>
      <c r="AI22" s="234"/>
      <c r="AJ22" s="103"/>
      <c r="AK22" s="104"/>
      <c r="AL22" s="104"/>
      <c r="AM22" s="98"/>
      <c r="AN22" s="98"/>
      <c r="AO22" s="98"/>
      <c r="AP22" s="290"/>
      <c r="AQ22" s="98"/>
      <c r="AR22" s="98"/>
      <c r="AS22" s="98"/>
      <c r="AT22" s="98"/>
      <c r="AU22" s="105"/>
      <c r="AV22" s="103"/>
      <c r="AW22" s="104"/>
      <c r="AX22" s="104"/>
      <c r="AY22" s="98"/>
      <c r="AZ22" s="318"/>
      <c r="BA22" s="98"/>
      <c r="BB22" s="98"/>
      <c r="BC22" s="290"/>
      <c r="BD22" s="98"/>
      <c r="BE22" s="104"/>
      <c r="BF22" s="104"/>
      <c r="BG22" s="105"/>
    </row>
    <row r="23" spans="1:59" x14ac:dyDescent="0.25">
      <c r="A23" s="222"/>
      <c r="B23" s="92" t="s">
        <v>126</v>
      </c>
      <c r="C23" s="225" t="s">
        <v>10</v>
      </c>
      <c r="D23" s="225" t="s">
        <v>41</v>
      </c>
      <c r="E23" s="7" t="s">
        <v>157</v>
      </c>
      <c r="F23" s="96"/>
      <c r="G23" s="41"/>
      <c r="H23" s="41"/>
      <c r="I23" s="41"/>
      <c r="J23" s="41"/>
      <c r="K23" s="95"/>
      <c r="L23" s="96"/>
      <c r="M23" s="41"/>
      <c r="N23" s="41"/>
      <c r="O23" s="101"/>
      <c r="P23" s="41"/>
      <c r="Q23" s="95"/>
      <c r="R23" s="96"/>
      <c r="S23" s="41"/>
      <c r="T23" s="41"/>
      <c r="U23" s="101"/>
      <c r="V23" s="41"/>
      <c r="W23" s="95"/>
      <c r="X23" s="96"/>
      <c r="Y23" s="41"/>
      <c r="Z23" s="41"/>
      <c r="AA23" s="101"/>
      <c r="AB23" s="41"/>
      <c r="AC23" s="95"/>
      <c r="AD23" s="96"/>
      <c r="AE23" s="41"/>
      <c r="AF23" s="41"/>
      <c r="AG23" s="101"/>
      <c r="AH23" s="41"/>
      <c r="AI23" s="223"/>
      <c r="AJ23" s="97"/>
      <c r="AK23" s="98"/>
      <c r="AL23" s="98"/>
      <c r="AM23" s="107"/>
      <c r="AN23" s="98"/>
      <c r="AO23" s="98"/>
      <c r="AP23" s="290"/>
      <c r="AQ23" s="98"/>
      <c r="AR23" s="98"/>
      <c r="AS23" s="98"/>
      <c r="AT23" s="98"/>
      <c r="AU23" s="99"/>
      <c r="AV23" s="97"/>
      <c r="AW23" s="98"/>
      <c r="AX23" s="98"/>
      <c r="AY23" s="107"/>
      <c r="AZ23" s="318"/>
      <c r="BA23" s="98"/>
      <c r="BB23" s="98"/>
      <c r="BC23" s="290"/>
      <c r="BD23" s="98"/>
      <c r="BE23" s="98"/>
      <c r="BF23" s="98"/>
      <c r="BG23" s="105"/>
    </row>
    <row r="24" spans="1:59" x14ac:dyDescent="0.25">
      <c r="A24" s="222"/>
      <c r="B24" s="92" t="s">
        <v>40</v>
      </c>
      <c r="C24" s="225" t="s">
        <v>10</v>
      </c>
      <c r="D24" s="225" t="s">
        <v>41</v>
      </c>
      <c r="E24" s="7" t="s">
        <v>159</v>
      </c>
      <c r="F24" s="96"/>
      <c r="G24" s="41"/>
      <c r="H24" s="41"/>
      <c r="I24" s="41"/>
      <c r="J24" s="41"/>
      <c r="K24" s="95"/>
      <c r="L24" s="96"/>
      <c r="M24" s="41"/>
      <c r="N24" s="41"/>
      <c r="O24" s="41"/>
      <c r="P24" s="41"/>
      <c r="Q24" s="95"/>
      <c r="R24" s="96"/>
      <c r="S24" s="41"/>
      <c r="T24" s="41"/>
      <c r="U24" s="41"/>
      <c r="V24" s="41"/>
      <c r="W24" s="95"/>
      <c r="X24" s="96"/>
      <c r="Y24" s="41"/>
      <c r="Z24" s="41"/>
      <c r="AA24" s="41"/>
      <c r="AB24" s="41"/>
      <c r="AC24" s="95"/>
      <c r="AD24" s="96"/>
      <c r="AE24" s="41"/>
      <c r="AF24" s="41"/>
      <c r="AG24" s="41"/>
      <c r="AH24" s="41"/>
      <c r="AI24" s="223"/>
      <c r="AJ24" s="97"/>
      <c r="AK24" s="98"/>
      <c r="AL24" s="98"/>
      <c r="AM24" s="98"/>
      <c r="AN24" s="98"/>
      <c r="AO24" s="98"/>
      <c r="AP24" s="290"/>
      <c r="AQ24" s="98"/>
      <c r="AR24" s="98"/>
      <c r="AS24" s="98"/>
      <c r="AT24" s="98"/>
      <c r="AU24" s="99"/>
      <c r="AV24" s="97"/>
      <c r="AW24" s="98"/>
      <c r="AX24" s="98"/>
      <c r="AY24" s="98"/>
      <c r="AZ24" s="318"/>
      <c r="BA24" s="98"/>
      <c r="BB24" s="98"/>
      <c r="BC24" s="290"/>
      <c r="BD24" s="98"/>
      <c r="BE24" s="98"/>
      <c r="BF24" s="98"/>
      <c r="BG24" s="105"/>
    </row>
    <row r="25" spans="1:59" x14ac:dyDescent="0.25">
      <c r="A25" s="3"/>
      <c r="B25" s="92"/>
      <c r="C25" s="225"/>
      <c r="D25" s="225"/>
      <c r="E25" s="7"/>
      <c r="F25" s="96"/>
      <c r="G25" s="41"/>
      <c r="H25" s="41"/>
      <c r="I25" s="41"/>
      <c r="J25" s="41"/>
      <c r="K25" s="95"/>
      <c r="L25" s="96"/>
      <c r="M25" s="41"/>
      <c r="N25" s="41"/>
      <c r="O25" s="41"/>
      <c r="P25" s="41"/>
      <c r="Q25" s="95"/>
      <c r="R25" s="96"/>
      <c r="S25" s="41"/>
      <c r="T25" s="41"/>
      <c r="U25" s="41"/>
      <c r="V25" s="41"/>
      <c r="W25" s="95"/>
      <c r="X25" s="96"/>
      <c r="Y25" s="41"/>
      <c r="Z25" s="41"/>
      <c r="AA25" s="41"/>
      <c r="AB25" s="41"/>
      <c r="AC25" s="95"/>
      <c r="AD25" s="96"/>
      <c r="AE25" s="41"/>
      <c r="AF25" s="41"/>
      <c r="AG25" s="41"/>
      <c r="AH25" s="41"/>
      <c r="AI25" s="223"/>
      <c r="AJ25" s="97"/>
      <c r="AK25" s="98"/>
      <c r="AL25" s="98"/>
      <c r="AM25" s="98"/>
      <c r="AN25" s="98"/>
      <c r="AO25" s="98"/>
      <c r="AP25" s="290"/>
      <c r="AQ25" s="98"/>
      <c r="AR25" s="98"/>
      <c r="AS25" s="98"/>
      <c r="AT25" s="98"/>
      <c r="AU25" s="99"/>
      <c r="AV25" s="97"/>
      <c r="AW25" s="98"/>
      <c r="AX25" s="98"/>
      <c r="AY25" s="98"/>
      <c r="AZ25" s="318"/>
      <c r="BA25" s="98"/>
      <c r="BB25" s="98"/>
      <c r="BC25" s="290"/>
      <c r="BD25" s="98"/>
      <c r="BE25" s="98"/>
      <c r="BF25" s="98"/>
      <c r="BG25" s="99"/>
    </row>
    <row r="26" spans="1:59" ht="15.75" x14ac:dyDescent="0.25">
      <c r="A26" s="4"/>
      <c r="B26" s="25" t="s">
        <v>276</v>
      </c>
      <c r="C26" s="108" t="s">
        <v>251</v>
      </c>
      <c r="D26" s="109"/>
      <c r="E26" s="19"/>
      <c r="F26" s="110"/>
      <c r="G26" s="19"/>
      <c r="H26" s="19"/>
      <c r="I26" s="19"/>
      <c r="J26" s="19"/>
      <c r="K26" s="111"/>
      <c r="L26" s="110"/>
      <c r="M26" s="19"/>
      <c r="N26" s="19"/>
      <c r="O26" s="19"/>
      <c r="P26" s="19"/>
      <c r="Q26" s="111"/>
      <c r="R26" s="110"/>
      <c r="S26" s="19"/>
      <c r="T26" s="19"/>
      <c r="U26" s="19"/>
      <c r="V26" s="19"/>
      <c r="W26" s="111"/>
      <c r="X26" s="110"/>
      <c r="Y26" s="19"/>
      <c r="Z26" s="19"/>
      <c r="AA26" s="19"/>
      <c r="AB26" s="19"/>
      <c r="AC26" s="111"/>
      <c r="AD26" s="110"/>
      <c r="AE26" s="19"/>
      <c r="AF26" s="19"/>
      <c r="AG26" s="19"/>
      <c r="AH26" s="19"/>
      <c r="AI26" s="19"/>
      <c r="AJ26" s="112"/>
      <c r="AK26" s="113"/>
      <c r="AL26" s="113"/>
      <c r="AM26" s="113"/>
      <c r="AN26" s="113"/>
      <c r="AO26" s="113"/>
      <c r="AP26" s="293"/>
      <c r="AQ26" s="113"/>
      <c r="AR26" s="113"/>
      <c r="AS26" s="113"/>
      <c r="AT26" s="113"/>
      <c r="AU26" s="114"/>
      <c r="AV26" s="112"/>
      <c r="AW26" s="113"/>
      <c r="AX26" s="113"/>
      <c r="AY26" s="113"/>
      <c r="AZ26" s="320"/>
      <c r="BA26" s="113"/>
      <c r="BB26" s="113"/>
      <c r="BC26" s="293"/>
      <c r="BD26" s="113"/>
      <c r="BE26" s="113"/>
      <c r="BF26" s="113"/>
      <c r="BG26" s="114"/>
    </row>
    <row r="27" spans="1:59" x14ac:dyDescent="0.25">
      <c r="A27" s="17"/>
      <c r="B27" s="28" t="s">
        <v>44</v>
      </c>
      <c r="C27" s="115"/>
      <c r="D27" s="115"/>
      <c r="E27" s="20"/>
      <c r="F27" s="116"/>
      <c r="G27" s="117"/>
      <c r="H27" s="117"/>
      <c r="I27" s="117"/>
      <c r="J27" s="117"/>
      <c r="K27" s="118"/>
      <c r="L27" s="116"/>
      <c r="M27" s="117"/>
      <c r="N27" s="117"/>
      <c r="O27" s="117"/>
      <c r="P27" s="117"/>
      <c r="Q27" s="118"/>
      <c r="R27" s="116"/>
      <c r="S27" s="117"/>
      <c r="T27" s="117"/>
      <c r="U27" s="117"/>
      <c r="V27" s="117"/>
      <c r="W27" s="118"/>
      <c r="X27" s="116"/>
      <c r="Y27" s="117"/>
      <c r="Z27" s="117"/>
      <c r="AA27" s="117"/>
      <c r="AB27" s="117"/>
      <c r="AC27" s="118"/>
      <c r="AD27" s="116"/>
      <c r="AE27" s="117"/>
      <c r="AF27" s="117"/>
      <c r="AG27" s="117"/>
      <c r="AH27" s="117"/>
      <c r="AI27" s="20"/>
      <c r="AJ27" s="119"/>
      <c r="AK27" s="120"/>
      <c r="AL27" s="120"/>
      <c r="AM27" s="120"/>
      <c r="AN27" s="120"/>
      <c r="AO27" s="120"/>
      <c r="AP27" s="294"/>
      <c r="AQ27" s="120"/>
      <c r="AR27" s="120"/>
      <c r="AS27" s="120"/>
      <c r="AT27" s="120"/>
      <c r="AU27" s="121"/>
      <c r="AV27" s="119"/>
      <c r="AW27" s="120"/>
      <c r="AX27" s="120"/>
      <c r="AY27" s="120"/>
      <c r="AZ27" s="321"/>
      <c r="BA27" s="120"/>
      <c r="BB27" s="120"/>
      <c r="BC27" s="294"/>
      <c r="BD27" s="120"/>
      <c r="BE27" s="120"/>
      <c r="BF27" s="120"/>
      <c r="BG27" s="121"/>
    </row>
    <row r="28" spans="1:59" x14ac:dyDescent="0.25">
      <c r="A28" s="222"/>
      <c r="B28" s="41" t="s">
        <v>250</v>
      </c>
      <c r="C28" s="226" t="s">
        <v>251</v>
      </c>
      <c r="D28" s="225" t="s">
        <v>41</v>
      </c>
      <c r="E28" s="7" t="s">
        <v>45</v>
      </c>
      <c r="F28" s="96"/>
      <c r="G28" s="123"/>
      <c r="H28" s="123"/>
      <c r="I28" s="123"/>
      <c r="J28" s="41"/>
      <c r="K28" s="95"/>
      <c r="L28" s="96"/>
      <c r="M28" s="41"/>
      <c r="N28" s="41"/>
      <c r="O28" s="41"/>
      <c r="P28" s="41"/>
      <c r="Q28" s="95"/>
      <c r="R28" s="96"/>
      <c r="S28" s="41"/>
      <c r="T28" s="41"/>
      <c r="U28" s="41"/>
      <c r="V28" s="41"/>
      <c r="W28" s="95"/>
      <c r="X28" s="96"/>
      <c r="Y28" s="41"/>
      <c r="Z28" s="41"/>
      <c r="AA28" s="41"/>
      <c r="AB28" s="41"/>
      <c r="AC28" s="95"/>
      <c r="AD28" s="96"/>
      <c r="AE28" s="41"/>
      <c r="AF28" s="41"/>
      <c r="AG28" s="41"/>
      <c r="AH28" s="41"/>
      <c r="AI28" s="223"/>
      <c r="AJ28" s="97"/>
      <c r="AK28" s="98"/>
      <c r="AL28" s="98"/>
      <c r="AM28" s="98"/>
      <c r="AN28" s="98"/>
      <c r="AO28" s="98"/>
      <c r="AP28" s="290"/>
      <c r="AQ28" s="98"/>
      <c r="AR28" s="98"/>
      <c r="AS28" s="98"/>
      <c r="AT28" s="98"/>
      <c r="AU28" s="99"/>
      <c r="AV28" s="97"/>
      <c r="AW28" s="98"/>
      <c r="AX28" s="98"/>
      <c r="AY28" s="98"/>
      <c r="AZ28" s="318"/>
      <c r="BA28" s="98"/>
      <c r="BB28" s="98"/>
      <c r="BC28" s="290"/>
      <c r="BD28" s="98"/>
      <c r="BE28" s="98"/>
      <c r="BF28" s="98"/>
      <c r="BG28" s="99"/>
    </row>
    <row r="29" spans="1:59" x14ac:dyDescent="0.25">
      <c r="A29" s="222"/>
      <c r="B29" s="41" t="s">
        <v>47</v>
      </c>
      <c r="C29" s="226" t="s">
        <v>10</v>
      </c>
      <c r="D29" s="225" t="s">
        <v>41</v>
      </c>
      <c r="E29" s="7" t="s">
        <v>48</v>
      </c>
      <c r="F29" s="96"/>
      <c r="G29" s="41"/>
      <c r="H29" s="41"/>
      <c r="I29" s="41"/>
      <c r="J29" s="41"/>
      <c r="K29" s="106" t="s">
        <v>42</v>
      </c>
      <c r="L29" s="96"/>
      <c r="M29" s="41"/>
      <c r="N29" s="41"/>
      <c r="O29" s="41"/>
      <c r="P29" s="41"/>
      <c r="Q29" s="95"/>
      <c r="R29" s="96"/>
      <c r="S29" s="41"/>
      <c r="T29" s="41"/>
      <c r="U29" s="41"/>
      <c r="V29" s="41"/>
      <c r="W29" s="95"/>
      <c r="X29" s="96"/>
      <c r="Y29" s="41"/>
      <c r="Z29" s="41"/>
      <c r="AA29" s="41"/>
      <c r="AB29" s="41"/>
      <c r="AC29" s="95"/>
      <c r="AD29" s="96"/>
      <c r="AE29" s="41"/>
      <c r="AF29" s="41"/>
      <c r="AG29" s="41"/>
      <c r="AH29" s="41"/>
      <c r="AI29" s="223"/>
      <c r="AJ29" s="97"/>
      <c r="AK29" s="98"/>
      <c r="AL29" s="98"/>
      <c r="AM29" s="98"/>
      <c r="AN29" s="98"/>
      <c r="AO29" s="98"/>
      <c r="AP29" s="290"/>
      <c r="AQ29" s="98"/>
      <c r="AR29" s="98"/>
      <c r="AS29" s="98"/>
      <c r="AT29" s="98"/>
      <c r="AU29" s="99"/>
      <c r="AV29" s="97"/>
      <c r="AW29" s="98"/>
      <c r="AX29" s="98"/>
      <c r="AY29" s="98"/>
      <c r="AZ29" s="318"/>
      <c r="BA29" s="98"/>
      <c r="BB29" s="98"/>
      <c r="BC29" s="290"/>
      <c r="BD29" s="98"/>
      <c r="BE29" s="98"/>
      <c r="BF29" s="98"/>
      <c r="BG29" s="99"/>
    </row>
    <row r="30" spans="1:59" ht="30" x14ac:dyDescent="0.25">
      <c r="A30" s="3"/>
      <c r="B30" s="41" t="s">
        <v>50</v>
      </c>
      <c r="C30" s="226" t="s">
        <v>251</v>
      </c>
      <c r="D30" s="225" t="s">
        <v>41</v>
      </c>
      <c r="E30" s="7" t="s">
        <v>160</v>
      </c>
      <c r="F30" s="96"/>
      <c r="G30" s="41"/>
      <c r="H30" s="41"/>
      <c r="I30" s="41"/>
      <c r="J30" s="123"/>
      <c r="K30" s="124"/>
      <c r="L30" s="96"/>
      <c r="M30" s="41"/>
      <c r="N30" s="41"/>
      <c r="O30" s="41"/>
      <c r="P30" s="41"/>
      <c r="Q30" s="95"/>
      <c r="R30" s="96"/>
      <c r="S30" s="41"/>
      <c r="T30" s="41"/>
      <c r="U30" s="41"/>
      <c r="V30" s="41"/>
      <c r="W30" s="95"/>
      <c r="X30" s="96"/>
      <c r="Y30" s="41"/>
      <c r="Z30" s="41"/>
      <c r="AA30" s="41"/>
      <c r="AB30" s="41"/>
      <c r="AC30" s="95"/>
      <c r="AD30" s="96"/>
      <c r="AE30" s="41"/>
      <c r="AF30" s="41"/>
      <c r="AG30" s="41"/>
      <c r="AH30" s="41"/>
      <c r="AI30" s="223"/>
      <c r="AJ30" s="97"/>
      <c r="AK30" s="98"/>
      <c r="AL30" s="98"/>
      <c r="AM30" s="98"/>
      <c r="AN30" s="98"/>
      <c r="AO30" s="98"/>
      <c r="AP30" s="290"/>
      <c r="AQ30" s="98"/>
      <c r="AR30" s="98"/>
      <c r="AS30" s="98"/>
      <c r="AT30" s="98"/>
      <c r="AU30" s="99"/>
      <c r="AV30" s="97"/>
      <c r="AW30" s="98"/>
      <c r="AX30" s="98"/>
      <c r="AY30" s="98"/>
      <c r="AZ30" s="318"/>
      <c r="BA30" s="98"/>
      <c r="BB30" s="98"/>
      <c r="BC30" s="290"/>
      <c r="BD30" s="98"/>
      <c r="BE30" s="98"/>
      <c r="BF30" s="98"/>
      <c r="BG30" s="99"/>
    </row>
    <row r="31" spans="1:59" ht="30" x14ac:dyDescent="0.25">
      <c r="A31" s="222"/>
      <c r="B31" s="41" t="s">
        <v>261</v>
      </c>
      <c r="C31" s="226" t="s">
        <v>251</v>
      </c>
      <c r="D31" s="225" t="s">
        <v>41</v>
      </c>
      <c r="E31" s="7" t="s">
        <v>262</v>
      </c>
      <c r="F31" s="96"/>
      <c r="G31" s="41"/>
      <c r="H31" s="41"/>
      <c r="I31" s="41"/>
      <c r="J31" s="123"/>
      <c r="K31" s="124"/>
      <c r="L31" s="96"/>
      <c r="M31" s="41"/>
      <c r="N31" s="41"/>
      <c r="O31" s="41"/>
      <c r="P31" s="41"/>
      <c r="Q31" s="95"/>
      <c r="R31" s="96"/>
      <c r="S31" s="41"/>
      <c r="T31" s="41"/>
      <c r="U31" s="41"/>
      <c r="V31" s="41"/>
      <c r="W31" s="95"/>
      <c r="X31" s="96"/>
      <c r="Y31" s="41"/>
      <c r="Z31" s="41"/>
      <c r="AA31" s="41"/>
      <c r="AB31" s="41"/>
      <c r="AC31" s="95"/>
      <c r="AD31" s="96"/>
      <c r="AE31" s="41"/>
      <c r="AF31" s="41"/>
      <c r="AG31" s="41"/>
      <c r="AH31" s="41"/>
      <c r="AI31" s="223"/>
      <c r="AJ31" s="97"/>
      <c r="AK31" s="98"/>
      <c r="AL31" s="98"/>
      <c r="AM31" s="98"/>
      <c r="AN31" s="98"/>
      <c r="AO31" s="98"/>
      <c r="AP31" s="290"/>
      <c r="AQ31" s="98"/>
      <c r="AR31" s="98"/>
      <c r="AS31" s="98"/>
      <c r="AT31" s="98"/>
      <c r="AU31" s="99"/>
      <c r="AV31" s="97"/>
      <c r="AW31" s="98"/>
      <c r="AX31" s="98"/>
      <c r="AY31" s="98"/>
      <c r="AZ31" s="318"/>
      <c r="BA31" s="98"/>
      <c r="BB31" s="98"/>
      <c r="BC31" s="290"/>
      <c r="BD31" s="98"/>
      <c r="BE31" s="98"/>
      <c r="BF31" s="98"/>
      <c r="BG31" s="99"/>
    </row>
    <row r="32" spans="1:59" x14ac:dyDescent="0.25">
      <c r="A32" s="17"/>
      <c r="B32" s="28" t="s">
        <v>52</v>
      </c>
      <c r="C32" s="227"/>
      <c r="D32" s="228"/>
      <c r="E32" s="20"/>
      <c r="F32" s="116"/>
      <c r="G32" s="117"/>
      <c r="H32" s="117"/>
      <c r="I32" s="117"/>
      <c r="J32" s="117"/>
      <c r="K32" s="118"/>
      <c r="L32" s="116"/>
      <c r="M32" s="117"/>
      <c r="N32" s="117"/>
      <c r="O32" s="117"/>
      <c r="P32" s="117"/>
      <c r="Q32" s="118"/>
      <c r="R32" s="116"/>
      <c r="S32" s="117"/>
      <c r="T32" s="117"/>
      <c r="U32" s="117"/>
      <c r="V32" s="117"/>
      <c r="W32" s="118"/>
      <c r="X32" s="116"/>
      <c r="Y32" s="117"/>
      <c r="Z32" s="117"/>
      <c r="AA32" s="117"/>
      <c r="AB32" s="117"/>
      <c r="AC32" s="118"/>
      <c r="AD32" s="116"/>
      <c r="AE32" s="117"/>
      <c r="AF32" s="117"/>
      <c r="AG32" s="117"/>
      <c r="AH32" s="117"/>
      <c r="AI32" s="20"/>
      <c r="AJ32" s="119"/>
      <c r="AK32" s="120"/>
      <c r="AL32" s="120"/>
      <c r="AM32" s="120"/>
      <c r="AN32" s="120"/>
      <c r="AO32" s="120"/>
      <c r="AP32" s="294"/>
      <c r="AQ32" s="120"/>
      <c r="AR32" s="120"/>
      <c r="AS32" s="120"/>
      <c r="AT32" s="120"/>
      <c r="AU32" s="121"/>
      <c r="AV32" s="119"/>
      <c r="AW32" s="120"/>
      <c r="AX32" s="120"/>
      <c r="AY32" s="120"/>
      <c r="AZ32" s="321"/>
      <c r="BA32" s="120"/>
      <c r="BB32" s="120"/>
      <c r="BC32" s="294"/>
      <c r="BD32" s="120"/>
      <c r="BE32" s="120"/>
      <c r="BF32" s="120"/>
      <c r="BG32" s="121"/>
    </row>
    <row r="33" spans="1:59" ht="29.25" customHeight="1" x14ac:dyDescent="0.25">
      <c r="A33" s="222"/>
      <c r="B33" s="41" t="s">
        <v>253</v>
      </c>
      <c r="C33" s="226" t="s">
        <v>251</v>
      </c>
      <c r="D33" s="225" t="s">
        <v>41</v>
      </c>
      <c r="E33" s="7" t="s">
        <v>254</v>
      </c>
      <c r="F33" s="96"/>
      <c r="G33" s="123"/>
      <c r="H33" s="123"/>
      <c r="I33" s="123"/>
      <c r="J33" s="123"/>
      <c r="K33" s="124"/>
      <c r="L33" s="125"/>
      <c r="M33" s="123"/>
      <c r="N33" s="123"/>
      <c r="O33" s="123"/>
      <c r="P33" s="123"/>
      <c r="Q33" s="124"/>
      <c r="R33" s="125"/>
      <c r="S33" s="123"/>
      <c r="T33" s="123"/>
      <c r="U33" s="123"/>
      <c r="V33" s="123"/>
      <c r="W33" s="124"/>
      <c r="X33" s="125"/>
      <c r="Y33" s="123"/>
      <c r="Z33" s="123"/>
      <c r="AA33" s="123"/>
      <c r="AB33" s="123"/>
      <c r="AC33" s="124"/>
      <c r="AD33" s="125"/>
      <c r="AE33" s="123"/>
      <c r="AF33" s="123"/>
      <c r="AG33" s="123"/>
      <c r="AH33" s="123"/>
      <c r="AI33" s="221"/>
      <c r="AJ33" s="126"/>
      <c r="AK33" s="127"/>
      <c r="AL33" s="127"/>
      <c r="AM33" s="127"/>
      <c r="AN33" s="127"/>
      <c r="AO33" s="127"/>
      <c r="AP33" s="295"/>
      <c r="AQ33" s="127"/>
      <c r="AR33" s="127"/>
      <c r="AS33" s="127"/>
      <c r="AT33" s="127"/>
      <c r="AU33" s="128"/>
      <c r="AV33" s="126"/>
      <c r="AW33" s="127"/>
      <c r="AX33" s="127"/>
      <c r="AY33" s="127"/>
      <c r="AZ33" s="322"/>
      <c r="BA33" s="127"/>
      <c r="BB33" s="127"/>
      <c r="BC33" s="295"/>
      <c r="BD33" s="127"/>
      <c r="BE33" s="127"/>
      <c r="BF33" s="127"/>
      <c r="BG33" s="128"/>
    </row>
    <row r="34" spans="1:59" x14ac:dyDescent="0.25">
      <c r="A34" s="222"/>
      <c r="B34" s="41" t="s">
        <v>54</v>
      </c>
      <c r="C34" s="226" t="s">
        <v>251</v>
      </c>
      <c r="D34" s="225" t="s">
        <v>41</v>
      </c>
      <c r="E34" s="7" t="s">
        <v>142</v>
      </c>
      <c r="F34" s="96"/>
      <c r="G34" s="123"/>
      <c r="H34" s="123"/>
      <c r="I34" s="123"/>
      <c r="J34" s="123"/>
      <c r="K34" s="124"/>
      <c r="L34" s="125"/>
      <c r="M34" s="123"/>
      <c r="N34" s="123"/>
      <c r="O34" s="123"/>
      <c r="P34" s="123"/>
      <c r="Q34" s="124"/>
      <c r="R34" s="125"/>
      <c r="S34" s="123"/>
      <c r="T34" s="123"/>
      <c r="U34" s="123"/>
      <c r="V34" s="123"/>
      <c r="W34" s="124"/>
      <c r="X34" s="125"/>
      <c r="Y34" s="123"/>
      <c r="Z34" s="123"/>
      <c r="AA34" s="123"/>
      <c r="AB34" s="123"/>
      <c r="AC34" s="124"/>
      <c r="AD34" s="125"/>
      <c r="AE34" s="123"/>
      <c r="AF34" s="123"/>
      <c r="AG34" s="123"/>
      <c r="AH34" s="123"/>
      <c r="AI34" s="221"/>
      <c r="AJ34" s="126"/>
      <c r="AK34" s="127"/>
      <c r="AL34" s="127"/>
      <c r="AM34" s="127"/>
      <c r="AN34" s="127"/>
      <c r="AO34" s="127"/>
      <c r="AP34" s="295"/>
      <c r="AQ34" s="127"/>
      <c r="AR34" s="127"/>
      <c r="AS34" s="127"/>
      <c r="AT34" s="127"/>
      <c r="AU34" s="128"/>
      <c r="AV34" s="126"/>
      <c r="AW34" s="127"/>
      <c r="AX34" s="127"/>
      <c r="AY34" s="127"/>
      <c r="AZ34" s="322"/>
      <c r="BA34" s="127"/>
      <c r="BB34" s="127"/>
      <c r="BC34" s="295"/>
      <c r="BD34" s="127"/>
      <c r="BE34" s="127"/>
      <c r="BF34" s="127"/>
      <c r="BG34" s="128"/>
    </row>
    <row r="35" spans="1:59" x14ac:dyDescent="0.25">
      <c r="C35" s="229"/>
      <c r="D35" s="229"/>
      <c r="AJ35" s="314"/>
      <c r="AK35" s="299"/>
      <c r="AL35" s="299"/>
      <c r="AM35" s="299"/>
      <c r="AN35" s="299"/>
      <c r="AO35" s="299"/>
      <c r="AP35" s="232"/>
      <c r="AQ35" s="232"/>
      <c r="AR35" s="232"/>
      <c r="AS35" s="232"/>
      <c r="AT35" s="232"/>
      <c r="AU35" s="233"/>
      <c r="AV35" s="231"/>
      <c r="AW35" s="232"/>
      <c r="AX35" s="232"/>
      <c r="AY35" s="232"/>
      <c r="AZ35" s="232"/>
      <c r="BA35" s="299"/>
      <c r="BB35" s="299"/>
      <c r="BC35" s="232"/>
      <c r="BD35" s="232"/>
      <c r="BE35" s="232"/>
      <c r="BF35" s="232"/>
      <c r="BG35" s="233"/>
    </row>
    <row r="36" spans="1:59" x14ac:dyDescent="0.25">
      <c r="A36" s="3"/>
      <c r="B36" s="41"/>
      <c r="C36" s="226"/>
      <c r="D36" s="230"/>
      <c r="E36" s="7"/>
      <c r="F36" s="96"/>
      <c r="G36" s="41"/>
      <c r="H36" s="41"/>
      <c r="I36" s="41"/>
      <c r="J36" s="41"/>
      <c r="K36" s="95"/>
      <c r="L36" s="96"/>
      <c r="M36" s="41"/>
      <c r="N36" s="41"/>
      <c r="O36" s="41"/>
      <c r="P36" s="41"/>
      <c r="Q36" s="95"/>
      <c r="R36" s="96"/>
      <c r="S36" s="41"/>
      <c r="T36" s="41"/>
      <c r="U36" s="41"/>
      <c r="V36" s="41"/>
      <c r="W36" s="95"/>
      <c r="X36" s="96"/>
      <c r="Y36" s="41"/>
      <c r="Z36" s="41"/>
      <c r="AA36" s="41"/>
      <c r="AB36" s="41"/>
      <c r="AC36" s="95"/>
      <c r="AD36" s="96"/>
      <c r="AE36" s="41"/>
      <c r="AF36" s="41"/>
      <c r="AG36" s="41"/>
      <c r="AH36" s="41"/>
      <c r="AI36" s="223"/>
      <c r="AJ36" s="97"/>
      <c r="AK36" s="98"/>
      <c r="AL36" s="98"/>
      <c r="AM36" s="98"/>
      <c r="AN36" s="98"/>
      <c r="AO36" s="98"/>
      <c r="AP36" s="290"/>
      <c r="AQ36" s="98"/>
      <c r="AR36" s="98"/>
      <c r="AS36" s="98"/>
      <c r="AT36" s="98"/>
      <c r="AU36" s="99"/>
      <c r="AV36" s="97"/>
      <c r="AW36" s="98"/>
      <c r="AX36" s="98"/>
      <c r="AY36" s="98"/>
      <c r="AZ36" s="318"/>
      <c r="BA36" s="98"/>
      <c r="BB36" s="98"/>
      <c r="BC36" s="290"/>
      <c r="BD36" s="98"/>
      <c r="BE36" s="98"/>
      <c r="BF36" s="98"/>
      <c r="BG36" s="99"/>
    </row>
    <row r="37" spans="1:59" x14ac:dyDescent="0.25">
      <c r="A37" s="17"/>
      <c r="B37" s="28" t="s">
        <v>55</v>
      </c>
      <c r="C37" s="115"/>
      <c r="D37" s="117"/>
      <c r="E37" s="20"/>
      <c r="F37" s="116"/>
      <c r="G37" s="117"/>
      <c r="H37" s="117"/>
      <c r="I37" s="117"/>
      <c r="J37" s="117"/>
      <c r="K37" s="118"/>
      <c r="L37" s="116"/>
      <c r="M37" s="117"/>
      <c r="N37" s="117"/>
      <c r="O37" s="117"/>
      <c r="P37" s="117"/>
      <c r="Q37" s="118"/>
      <c r="R37" s="116"/>
      <c r="S37" s="117"/>
      <c r="T37" s="117"/>
      <c r="U37" s="117"/>
      <c r="V37" s="117"/>
      <c r="W37" s="118"/>
      <c r="X37" s="116"/>
      <c r="Y37" s="117"/>
      <c r="Z37" s="117"/>
      <c r="AA37" s="117"/>
      <c r="AB37" s="117"/>
      <c r="AC37" s="118"/>
      <c r="AD37" s="116"/>
      <c r="AE37" s="117"/>
      <c r="AF37" s="117"/>
      <c r="AG37" s="117"/>
      <c r="AH37" s="117"/>
      <c r="AI37" s="20"/>
      <c r="AJ37" s="119"/>
      <c r="AK37" s="120"/>
      <c r="AL37" s="120"/>
      <c r="AM37" s="120"/>
      <c r="AN37" s="120"/>
      <c r="AO37" s="120"/>
      <c r="AP37" s="294"/>
      <c r="AQ37" s="120"/>
      <c r="AR37" s="120"/>
      <c r="AS37" s="120"/>
      <c r="AT37" s="120"/>
      <c r="AU37" s="121"/>
      <c r="AV37" s="119"/>
      <c r="AW37" s="120"/>
      <c r="AX37" s="120"/>
      <c r="AY37" s="120"/>
      <c r="AZ37" s="321"/>
      <c r="BA37" s="120"/>
      <c r="BB37" s="120"/>
      <c r="BC37" s="294"/>
      <c r="BD37" s="120"/>
      <c r="BE37" s="120"/>
      <c r="BF37" s="120"/>
      <c r="BG37" s="121"/>
    </row>
    <row r="38" spans="1:59" ht="30" x14ac:dyDescent="0.25">
      <c r="A38" s="222"/>
      <c r="B38" s="41" t="s">
        <v>255</v>
      </c>
      <c r="C38" s="226" t="s">
        <v>256</v>
      </c>
      <c r="D38" s="225" t="s">
        <v>271</v>
      </c>
      <c r="E38" s="7" t="s">
        <v>305</v>
      </c>
      <c r="F38" s="96"/>
      <c r="G38" s="41"/>
      <c r="H38" s="41"/>
      <c r="I38" s="41"/>
      <c r="K38" s="123"/>
      <c r="L38" s="96"/>
      <c r="M38" s="41"/>
      <c r="N38" s="41"/>
      <c r="O38" s="41"/>
      <c r="P38" s="123"/>
      <c r="Q38" s="95"/>
      <c r="R38" s="96"/>
      <c r="S38" s="41"/>
      <c r="T38" s="41"/>
      <c r="U38" s="41"/>
      <c r="V38" s="123"/>
      <c r="W38" s="95"/>
      <c r="X38" s="96"/>
      <c r="Y38" s="41"/>
      <c r="Z38" s="41"/>
      <c r="AA38" s="41"/>
      <c r="AB38" s="123"/>
      <c r="AC38" s="95"/>
      <c r="AD38" s="96"/>
      <c r="AE38" s="41"/>
      <c r="AF38" s="41"/>
      <c r="AG38" s="41"/>
      <c r="AH38" s="123"/>
      <c r="AI38" s="223"/>
      <c r="AJ38" s="97"/>
      <c r="AK38" s="98"/>
      <c r="AL38" s="98"/>
      <c r="AM38" s="98"/>
      <c r="AN38" s="98"/>
      <c r="AO38" s="98"/>
      <c r="AP38" s="290"/>
      <c r="AQ38" s="98"/>
      <c r="AR38" s="98"/>
      <c r="AS38" s="98"/>
      <c r="AT38" s="98"/>
      <c r="AU38" s="99"/>
      <c r="AV38" s="97"/>
      <c r="AW38" s="98"/>
      <c r="AX38" s="98"/>
      <c r="AY38" s="98"/>
      <c r="AZ38" s="318"/>
      <c r="BA38" s="98"/>
      <c r="BB38" s="98"/>
      <c r="BC38" s="290"/>
      <c r="BD38" s="98"/>
      <c r="BE38" s="98"/>
      <c r="BF38" s="98"/>
      <c r="BG38" s="99"/>
    </row>
    <row r="39" spans="1:59" x14ac:dyDescent="0.25">
      <c r="A39" s="222"/>
      <c r="B39" s="41" t="s">
        <v>58</v>
      </c>
      <c r="C39" s="226" t="s">
        <v>251</v>
      </c>
      <c r="D39" s="225" t="s">
        <v>41</v>
      </c>
      <c r="E39" s="7" t="s">
        <v>306</v>
      </c>
      <c r="F39" s="96"/>
      <c r="G39" s="41"/>
      <c r="H39" s="41"/>
      <c r="I39" s="41"/>
      <c r="J39" s="41"/>
      <c r="K39" s="123"/>
      <c r="L39" s="96"/>
      <c r="M39" s="41"/>
      <c r="N39" s="41"/>
      <c r="O39" s="123"/>
      <c r="P39" s="41"/>
      <c r="Q39" s="95"/>
      <c r="R39" s="96"/>
      <c r="S39" s="41"/>
      <c r="T39" s="41"/>
      <c r="U39" s="41"/>
      <c r="V39" s="41"/>
      <c r="W39" s="95"/>
      <c r="X39" s="96"/>
      <c r="Y39" s="41"/>
      <c r="Z39" s="41"/>
      <c r="AA39" s="123"/>
      <c r="AB39" s="41"/>
      <c r="AC39" s="95"/>
      <c r="AD39" s="96"/>
      <c r="AE39" s="41"/>
      <c r="AF39" s="41"/>
      <c r="AG39" s="123"/>
      <c r="AH39" s="41"/>
      <c r="AI39" s="223"/>
      <c r="AJ39" s="97"/>
      <c r="AK39" s="98"/>
      <c r="AL39" s="98"/>
      <c r="AM39" s="98"/>
      <c r="AN39" s="98"/>
      <c r="AO39" s="98"/>
      <c r="AP39" s="290"/>
      <c r="AQ39" s="98"/>
      <c r="AR39" s="98"/>
      <c r="AS39" s="98"/>
      <c r="AT39" s="98"/>
      <c r="AU39" s="99"/>
      <c r="AV39" s="97"/>
      <c r="AW39" s="98"/>
      <c r="AX39" s="98"/>
      <c r="AY39" s="98"/>
      <c r="AZ39" s="318"/>
      <c r="BA39" s="98"/>
      <c r="BB39" s="98"/>
      <c r="BC39" s="290"/>
      <c r="BD39" s="98"/>
      <c r="BE39" s="98"/>
      <c r="BF39" s="98"/>
      <c r="BG39" s="99"/>
    </row>
    <row r="40" spans="1:59" x14ac:dyDescent="0.25">
      <c r="A40" s="222"/>
      <c r="B40" s="41" t="s">
        <v>57</v>
      </c>
      <c r="C40" s="226" t="s">
        <v>251</v>
      </c>
      <c r="D40" s="225" t="s">
        <v>41</v>
      </c>
      <c r="E40" s="7" t="s">
        <v>307</v>
      </c>
      <c r="F40" s="96"/>
      <c r="G40" s="41"/>
      <c r="H40" s="123"/>
      <c r="I40" s="41"/>
      <c r="J40" s="41"/>
      <c r="K40" s="95"/>
      <c r="L40" s="96"/>
      <c r="M40" s="123"/>
      <c r="N40" s="41"/>
      <c r="O40" s="41"/>
      <c r="P40" s="41"/>
      <c r="Q40" s="95"/>
      <c r="R40" s="96"/>
      <c r="S40" s="41"/>
      <c r="T40" s="123"/>
      <c r="U40" s="41"/>
      <c r="V40" s="41"/>
      <c r="W40" s="95"/>
      <c r="X40" s="96"/>
      <c r="Y40" s="123"/>
      <c r="Z40" s="41"/>
      <c r="AA40" s="41"/>
      <c r="AB40" s="41"/>
      <c r="AC40" s="95"/>
      <c r="AD40" s="96"/>
      <c r="AE40" s="41"/>
      <c r="AF40" s="123"/>
      <c r="AG40" s="41"/>
      <c r="AH40" s="41"/>
      <c r="AI40" s="223"/>
      <c r="AJ40" s="97"/>
      <c r="AK40" s="98"/>
      <c r="AL40" s="98"/>
      <c r="AM40" s="98"/>
      <c r="AN40" s="98"/>
      <c r="AO40" s="98"/>
      <c r="AP40" s="290"/>
      <c r="AQ40" s="98"/>
      <c r="AR40" s="98"/>
      <c r="AS40" s="98"/>
      <c r="AT40" s="98"/>
      <c r="AU40" s="99"/>
      <c r="AV40" s="97"/>
      <c r="AW40" s="98"/>
      <c r="AX40" s="98"/>
      <c r="AY40" s="98"/>
      <c r="AZ40" s="318"/>
      <c r="BA40" s="98"/>
      <c r="BB40" s="98"/>
      <c r="BC40" s="290"/>
      <c r="BD40" s="98"/>
      <c r="BE40" s="98"/>
      <c r="BF40" s="98"/>
      <c r="BG40" s="99"/>
    </row>
    <row r="41" spans="1:59" x14ac:dyDescent="0.25">
      <c r="A41" s="17"/>
      <c r="B41" s="28" t="s">
        <v>62</v>
      </c>
      <c r="C41" s="115"/>
      <c r="D41" s="117"/>
      <c r="E41" s="20"/>
      <c r="F41" s="116"/>
      <c r="G41" s="117"/>
      <c r="H41" s="117"/>
      <c r="I41" s="117"/>
      <c r="J41" s="117"/>
      <c r="K41" s="118"/>
      <c r="L41" s="116"/>
      <c r="M41" s="117"/>
      <c r="N41" s="117"/>
      <c r="O41" s="117"/>
      <c r="P41" s="117"/>
      <c r="Q41" s="118"/>
      <c r="R41" s="116"/>
      <c r="S41" s="117"/>
      <c r="T41" s="117"/>
      <c r="U41" s="117"/>
      <c r="V41" s="117"/>
      <c r="W41" s="118"/>
      <c r="X41" s="116"/>
      <c r="Y41" s="117"/>
      <c r="Z41" s="117"/>
      <c r="AA41" s="117"/>
      <c r="AB41" s="117"/>
      <c r="AC41" s="118"/>
      <c r="AD41" s="116"/>
      <c r="AE41" s="117"/>
      <c r="AF41" s="117"/>
      <c r="AG41" s="117"/>
      <c r="AH41" s="117"/>
      <c r="AI41" s="20"/>
      <c r="AJ41" s="119"/>
      <c r="AK41" s="120"/>
      <c r="AL41" s="120"/>
      <c r="AM41" s="120"/>
      <c r="AN41" s="120"/>
      <c r="AO41" s="120"/>
      <c r="AP41" s="294"/>
      <c r="AQ41" s="120"/>
      <c r="AR41" s="120"/>
      <c r="AS41" s="120"/>
      <c r="AT41" s="120"/>
      <c r="AU41" s="121"/>
      <c r="AV41" s="119"/>
      <c r="AW41" s="120"/>
      <c r="AX41" s="120"/>
      <c r="AY41" s="120"/>
      <c r="AZ41" s="321"/>
      <c r="BA41" s="120"/>
      <c r="BB41" s="120"/>
      <c r="BC41" s="294"/>
      <c r="BD41" s="120"/>
      <c r="BE41" s="120"/>
      <c r="BF41" s="120"/>
      <c r="BG41" s="121"/>
    </row>
    <row r="42" spans="1:59" ht="45" x14ac:dyDescent="0.25">
      <c r="A42" s="222"/>
      <c r="B42" s="41" t="s">
        <v>59</v>
      </c>
      <c r="C42" s="226" t="s">
        <v>251</v>
      </c>
      <c r="D42" s="225" t="s">
        <v>263</v>
      </c>
      <c r="E42" s="223" t="s">
        <v>308</v>
      </c>
      <c r="F42" s="96"/>
      <c r="G42" s="41"/>
      <c r="H42" s="41"/>
      <c r="I42" s="41"/>
      <c r="J42" s="41"/>
      <c r="K42" s="124"/>
      <c r="L42" s="96"/>
      <c r="M42" s="41"/>
      <c r="N42" s="41"/>
      <c r="O42" s="41"/>
      <c r="P42" s="123"/>
      <c r="Q42" s="95"/>
      <c r="R42" s="96"/>
      <c r="S42" s="41"/>
      <c r="T42" s="41"/>
      <c r="U42" s="41"/>
      <c r="V42" s="41"/>
      <c r="W42" s="95"/>
      <c r="X42" s="96"/>
      <c r="Y42" s="123"/>
      <c r="Z42" s="41"/>
      <c r="AA42" s="41"/>
      <c r="AB42" s="41"/>
      <c r="AC42" s="95"/>
      <c r="AD42" s="96"/>
      <c r="AE42" s="123"/>
      <c r="AF42" s="41"/>
      <c r="AG42" s="41"/>
      <c r="AH42" s="41"/>
      <c r="AI42" s="221"/>
      <c r="AJ42" s="97"/>
      <c r="AK42" s="98"/>
      <c r="AL42" s="98"/>
      <c r="AM42" s="98"/>
      <c r="AN42" s="98"/>
      <c r="AO42" s="98"/>
      <c r="AP42" s="290"/>
      <c r="AQ42" s="127"/>
      <c r="AR42" s="98"/>
      <c r="AS42" s="98"/>
      <c r="AT42" s="98"/>
      <c r="AU42" s="99"/>
      <c r="AV42" s="97"/>
      <c r="AW42" s="98"/>
      <c r="AX42" s="98"/>
      <c r="AY42" s="98"/>
      <c r="AZ42" s="318"/>
      <c r="BA42" s="98"/>
      <c r="BB42" s="98"/>
      <c r="BC42" s="290"/>
      <c r="BD42" s="127"/>
      <c r="BE42" s="98"/>
      <c r="BF42" s="98"/>
      <c r="BG42" s="99"/>
    </row>
    <row r="43" spans="1:59" x14ac:dyDescent="0.25">
      <c r="A43" s="222"/>
      <c r="B43" s="41" t="s">
        <v>252</v>
      </c>
      <c r="C43" s="226" t="s">
        <v>251</v>
      </c>
      <c r="D43" s="225" t="s">
        <v>41</v>
      </c>
      <c r="E43" s="7" t="s">
        <v>309</v>
      </c>
      <c r="F43" s="96"/>
      <c r="G43" s="41"/>
      <c r="H43" s="41"/>
      <c r="I43" s="41"/>
      <c r="K43" s="123"/>
      <c r="L43" s="96"/>
      <c r="M43" s="41"/>
      <c r="N43" s="41"/>
      <c r="O43" s="41"/>
      <c r="P43" s="123"/>
      <c r="Q43" s="95"/>
      <c r="R43" s="96"/>
      <c r="S43" s="41"/>
      <c r="T43" s="41"/>
      <c r="U43" s="41"/>
      <c r="V43" s="41"/>
      <c r="W43" s="95"/>
      <c r="X43" s="96"/>
      <c r="Y43" s="123"/>
      <c r="Z43" s="41"/>
      <c r="AA43" s="41"/>
      <c r="AB43" s="41"/>
      <c r="AC43" s="95"/>
      <c r="AD43" s="96"/>
      <c r="AE43" s="123"/>
      <c r="AF43" s="41"/>
      <c r="AG43" s="41"/>
      <c r="AH43" s="41"/>
      <c r="AI43" s="221"/>
      <c r="AJ43" s="97"/>
      <c r="AK43" s="98"/>
      <c r="AL43" s="98"/>
      <c r="AM43" s="98"/>
      <c r="AN43" s="98"/>
      <c r="AO43" s="98"/>
      <c r="AP43" s="290"/>
      <c r="AQ43" s="98"/>
      <c r="AR43" s="98"/>
      <c r="AS43" s="98"/>
      <c r="AT43" s="98"/>
      <c r="AU43" s="99"/>
      <c r="AV43" s="97"/>
      <c r="AW43" s="98"/>
      <c r="AX43" s="98"/>
      <c r="AY43" s="98"/>
      <c r="AZ43" s="318"/>
      <c r="BA43" s="98"/>
      <c r="BB43" s="98"/>
      <c r="BC43" s="290"/>
      <c r="BD43" s="98"/>
      <c r="BE43" s="98"/>
      <c r="BF43" s="98"/>
      <c r="BG43" s="99"/>
    </row>
    <row r="44" spans="1:59" x14ac:dyDescent="0.25">
      <c r="A44" s="222"/>
      <c r="B44" s="41" t="s">
        <v>257</v>
      </c>
      <c r="C44" s="226" t="s">
        <v>251</v>
      </c>
      <c r="D44" s="225" t="s">
        <v>41</v>
      </c>
      <c r="E44" s="7" t="s">
        <v>143</v>
      </c>
      <c r="F44" s="96"/>
      <c r="G44" s="41"/>
      <c r="H44" s="41"/>
      <c r="I44" s="41"/>
      <c r="J44" s="41"/>
      <c r="K44" s="95"/>
      <c r="L44" s="96"/>
      <c r="M44" s="41"/>
      <c r="N44" s="41"/>
      <c r="O44" s="41"/>
      <c r="P44" s="41"/>
      <c r="Q44" s="95"/>
      <c r="R44" s="96"/>
      <c r="S44" s="41"/>
      <c r="T44" s="41"/>
      <c r="U44" s="41"/>
      <c r="V44" s="41"/>
      <c r="W44" s="95"/>
      <c r="X44" s="96"/>
      <c r="Y44" s="41"/>
      <c r="Z44" s="41"/>
      <c r="AA44" s="41"/>
      <c r="AB44" s="41"/>
      <c r="AC44" s="95"/>
      <c r="AD44" s="96"/>
      <c r="AE44" s="41"/>
      <c r="AF44" s="41"/>
      <c r="AG44" s="41"/>
      <c r="AH44" s="123"/>
      <c r="AI44" s="221"/>
      <c r="AJ44" s="97"/>
      <c r="AK44" s="98"/>
      <c r="AL44" s="98"/>
      <c r="AM44" s="98"/>
      <c r="AN44" s="98"/>
      <c r="AO44" s="98"/>
      <c r="AP44" s="290"/>
      <c r="AQ44" s="98"/>
      <c r="AR44" s="98"/>
      <c r="AS44" s="98"/>
      <c r="AT44" s="98"/>
      <c r="AU44" s="99"/>
      <c r="AV44" s="97"/>
      <c r="AW44" s="98"/>
      <c r="AX44" s="98"/>
      <c r="AY44" s="98"/>
      <c r="AZ44" s="318"/>
      <c r="BA44" s="98"/>
      <c r="BB44" s="98"/>
      <c r="BC44" s="290"/>
      <c r="BD44" s="98"/>
      <c r="BE44" s="98"/>
      <c r="BF44" s="98"/>
      <c r="BG44" s="99"/>
    </row>
    <row r="45" spans="1:59" ht="30" x14ac:dyDescent="0.25">
      <c r="A45" s="222"/>
      <c r="B45" s="41" t="s">
        <v>230</v>
      </c>
      <c r="C45" s="226" t="s">
        <v>264</v>
      </c>
      <c r="D45" s="225" t="s">
        <v>41</v>
      </c>
      <c r="E45" s="7" t="s">
        <v>258</v>
      </c>
      <c r="F45" s="96"/>
      <c r="G45" s="41"/>
      <c r="H45" s="41"/>
      <c r="I45" s="41"/>
      <c r="J45" s="41"/>
      <c r="K45" s="95"/>
      <c r="L45" s="96"/>
      <c r="M45" s="41"/>
      <c r="N45" s="41"/>
      <c r="O45" s="41"/>
      <c r="P45" s="41"/>
      <c r="Q45" s="95"/>
      <c r="R45" s="96"/>
      <c r="S45" s="41"/>
      <c r="T45" s="41"/>
      <c r="U45" s="41"/>
      <c r="V45" s="41"/>
      <c r="W45" s="95"/>
      <c r="X45" s="96"/>
      <c r="Y45" s="41"/>
      <c r="Z45" s="41"/>
      <c r="AA45" s="41"/>
      <c r="AB45" s="41"/>
      <c r="AC45" s="95"/>
      <c r="AD45" s="96"/>
      <c r="AE45" s="41"/>
      <c r="AF45" s="41"/>
      <c r="AG45" s="41"/>
      <c r="AH45" s="100"/>
      <c r="AI45" s="234"/>
      <c r="AJ45" s="97"/>
      <c r="AK45" s="98"/>
      <c r="AL45" s="98"/>
      <c r="AM45" s="98"/>
      <c r="AN45" s="98"/>
      <c r="AO45" s="98"/>
      <c r="AP45" s="290"/>
      <c r="AQ45" s="98"/>
      <c r="AR45" s="98"/>
      <c r="AS45" s="98"/>
      <c r="AT45" s="98"/>
      <c r="AU45" s="99"/>
      <c r="AV45" s="97"/>
      <c r="AW45" s="98"/>
      <c r="AX45" s="98"/>
      <c r="AY45" s="98"/>
      <c r="AZ45" s="318"/>
      <c r="BA45" s="98"/>
      <c r="BB45" s="98"/>
      <c r="BC45" s="290"/>
      <c r="BD45" s="98"/>
      <c r="BE45" s="98"/>
      <c r="BF45" s="98"/>
      <c r="BG45" s="99"/>
    </row>
    <row r="46" spans="1:59" ht="30" x14ac:dyDescent="0.25">
      <c r="A46" s="222"/>
      <c r="B46" s="41" t="s">
        <v>310</v>
      </c>
      <c r="C46" s="226" t="s">
        <v>251</v>
      </c>
      <c r="D46" s="225" t="s">
        <v>41</v>
      </c>
      <c r="E46" s="223" t="s">
        <v>311</v>
      </c>
      <c r="F46" s="96"/>
      <c r="G46" s="41"/>
      <c r="H46" s="41"/>
      <c r="I46" s="41"/>
      <c r="J46" s="41"/>
      <c r="K46" s="95"/>
      <c r="L46" s="96"/>
      <c r="M46" s="41"/>
      <c r="N46" s="41"/>
      <c r="O46" s="41"/>
      <c r="P46" s="41"/>
      <c r="Q46" s="95"/>
      <c r="R46" s="96"/>
      <c r="S46" s="41"/>
      <c r="T46" s="41"/>
      <c r="U46" s="41"/>
      <c r="V46" s="41"/>
      <c r="W46" s="95"/>
      <c r="X46" s="96"/>
      <c r="Y46" s="41"/>
      <c r="Z46" s="41"/>
      <c r="AA46" s="41"/>
      <c r="AB46" s="41"/>
      <c r="AC46" s="95"/>
      <c r="AD46" s="96"/>
      <c r="AE46" s="41"/>
      <c r="AF46" s="41"/>
      <c r="AG46" s="41"/>
      <c r="AH46" s="123"/>
      <c r="AI46" s="221"/>
      <c r="AJ46" s="97"/>
      <c r="AK46" s="98"/>
      <c r="AL46" s="98"/>
      <c r="AM46" s="98"/>
      <c r="AN46" s="98"/>
      <c r="AO46" s="98"/>
      <c r="AP46" s="290"/>
      <c r="AQ46" s="98"/>
      <c r="AR46" s="98"/>
      <c r="AS46" s="98"/>
      <c r="AT46" s="98"/>
      <c r="AU46" s="99"/>
      <c r="AV46" s="97"/>
      <c r="AW46" s="98"/>
      <c r="AX46" s="98"/>
      <c r="AY46" s="98"/>
      <c r="AZ46" s="318"/>
      <c r="BA46" s="98"/>
      <c r="BB46" s="98"/>
      <c r="BC46" s="290"/>
      <c r="BD46" s="98"/>
      <c r="BE46" s="98"/>
      <c r="BF46" s="98"/>
      <c r="BG46" s="99"/>
    </row>
    <row r="47" spans="1:59" x14ac:dyDescent="0.25">
      <c r="A47" s="222"/>
      <c r="B47" s="41" t="s">
        <v>64</v>
      </c>
      <c r="C47" s="225" t="s">
        <v>251</v>
      </c>
      <c r="D47" s="225" t="s">
        <v>224</v>
      </c>
      <c r="E47" s="7" t="s">
        <v>144</v>
      </c>
      <c r="F47" s="96"/>
      <c r="G47" s="41"/>
      <c r="H47" s="41"/>
      <c r="I47" s="41"/>
      <c r="J47" s="41"/>
      <c r="K47" s="95"/>
      <c r="L47" s="96"/>
      <c r="M47" s="41"/>
      <c r="N47" s="41"/>
      <c r="O47" s="41"/>
      <c r="P47" s="41"/>
      <c r="Q47" s="95"/>
      <c r="R47" s="96"/>
      <c r="S47" s="41"/>
      <c r="T47" s="41"/>
      <c r="U47" s="41"/>
      <c r="V47" s="41"/>
      <c r="W47" s="95"/>
      <c r="X47" s="96"/>
      <c r="Y47" s="41"/>
      <c r="Z47" s="41"/>
      <c r="AA47" s="41"/>
      <c r="AB47" s="41"/>
      <c r="AC47" s="95"/>
      <c r="AD47" s="96"/>
      <c r="AE47" s="41"/>
      <c r="AF47" s="41"/>
      <c r="AG47" s="41"/>
      <c r="AH47" s="41"/>
      <c r="AI47" s="289" t="s">
        <v>42</v>
      </c>
      <c r="AJ47" s="97"/>
      <c r="AK47" s="98"/>
      <c r="AL47" s="98"/>
      <c r="AM47" s="98"/>
      <c r="AN47" s="98"/>
      <c r="AO47" s="98"/>
      <c r="AP47" s="290"/>
      <c r="AQ47" s="98"/>
      <c r="AR47" s="98"/>
      <c r="AS47" s="98"/>
      <c r="AT47" s="98"/>
      <c r="AU47" s="99"/>
      <c r="AV47" s="97"/>
      <c r="AW47" s="98"/>
      <c r="AX47" s="98"/>
      <c r="AY47" s="98"/>
      <c r="AZ47" s="318"/>
      <c r="BA47" s="98"/>
      <c r="BB47" s="98"/>
      <c r="BC47" s="290"/>
      <c r="BD47" s="98"/>
      <c r="BE47" s="98"/>
      <c r="BF47" s="98"/>
      <c r="BG47" s="99"/>
    </row>
    <row r="48" spans="1:59" x14ac:dyDescent="0.25">
      <c r="A48" s="222"/>
      <c r="B48" s="41" t="s">
        <v>65</v>
      </c>
      <c r="C48" s="226" t="s">
        <v>270</v>
      </c>
      <c r="D48" s="225" t="s">
        <v>224</v>
      </c>
      <c r="E48" s="7" t="s">
        <v>144</v>
      </c>
      <c r="F48" s="96"/>
      <c r="G48" s="41"/>
      <c r="H48" s="41"/>
      <c r="I48" s="41"/>
      <c r="J48" s="41"/>
      <c r="K48" s="95"/>
      <c r="L48" s="96"/>
      <c r="M48" s="41"/>
      <c r="N48" s="41"/>
      <c r="O48" s="41"/>
      <c r="P48" s="41"/>
      <c r="Q48" s="95"/>
      <c r="R48" s="96"/>
      <c r="S48" s="41"/>
      <c r="T48" s="41"/>
      <c r="U48" s="41"/>
      <c r="V48" s="41"/>
      <c r="W48" s="95"/>
      <c r="X48" s="96"/>
      <c r="Y48" s="41"/>
      <c r="Z48" s="41"/>
      <c r="AA48" s="41"/>
      <c r="AB48" s="41"/>
      <c r="AC48" s="95"/>
      <c r="AD48" s="96"/>
      <c r="AE48" s="41"/>
      <c r="AF48" s="41"/>
      <c r="AG48" s="41"/>
      <c r="AH48" s="41"/>
      <c r="AI48" s="223"/>
      <c r="AJ48" s="97"/>
      <c r="AK48" s="98"/>
      <c r="AL48" s="98"/>
      <c r="AM48" s="98"/>
      <c r="AN48" s="98"/>
      <c r="AO48" s="98"/>
      <c r="AP48" s="290"/>
      <c r="AQ48" s="98"/>
      <c r="AR48" s="98"/>
      <c r="AS48" s="98"/>
      <c r="AT48" s="98"/>
      <c r="AU48" s="99"/>
      <c r="AV48" s="97"/>
      <c r="AW48" s="98"/>
      <c r="AX48" s="98"/>
      <c r="AY48" s="98"/>
      <c r="AZ48" s="318"/>
      <c r="BA48" s="98"/>
      <c r="BB48" s="98"/>
      <c r="BC48" s="290"/>
      <c r="BD48" s="101" t="s">
        <v>42</v>
      </c>
      <c r="BE48" s="98"/>
      <c r="BF48" s="98"/>
      <c r="BG48" s="99"/>
    </row>
    <row r="49" spans="1:166" ht="30" x14ac:dyDescent="0.25">
      <c r="A49" s="3"/>
      <c r="B49" s="41" t="s">
        <v>312</v>
      </c>
      <c r="C49" s="226" t="s">
        <v>313</v>
      </c>
      <c r="D49" s="225" t="s">
        <v>314</v>
      </c>
      <c r="E49" s="7" t="s">
        <v>315</v>
      </c>
      <c r="F49" s="96"/>
      <c r="G49" s="41"/>
      <c r="H49" s="41"/>
      <c r="I49" s="41"/>
      <c r="J49" s="123"/>
      <c r="K49" s="124"/>
      <c r="L49" s="123"/>
      <c r="M49" s="123"/>
      <c r="N49" s="123"/>
      <c r="O49" s="123"/>
      <c r="P49" s="123"/>
      <c r="Q49" s="124"/>
      <c r="R49" s="123"/>
      <c r="S49" s="123"/>
      <c r="T49" s="123"/>
      <c r="U49" s="123"/>
      <c r="V49" s="123"/>
      <c r="W49" s="124"/>
      <c r="X49" s="123"/>
      <c r="Y49" s="123"/>
      <c r="Z49" s="123"/>
      <c r="AA49" s="123"/>
      <c r="AB49" s="123"/>
      <c r="AC49" s="124"/>
      <c r="AD49" s="123"/>
      <c r="AE49" s="123"/>
      <c r="AF49" s="123"/>
      <c r="AG49" s="123"/>
      <c r="AH49" s="123"/>
      <c r="AI49" s="221"/>
      <c r="AJ49" s="97"/>
      <c r="AK49" s="98"/>
      <c r="AL49" s="98"/>
      <c r="AM49" s="98"/>
      <c r="AN49" s="98"/>
      <c r="AO49" s="98"/>
      <c r="AP49" s="290"/>
      <c r="AQ49" s="98"/>
      <c r="AR49" s="98"/>
      <c r="AS49" s="98"/>
      <c r="AT49" s="98"/>
      <c r="AU49" s="99"/>
      <c r="AV49" s="97"/>
      <c r="AW49" s="98"/>
      <c r="AX49" s="98"/>
      <c r="AY49" s="98"/>
      <c r="AZ49" s="318"/>
      <c r="BA49" s="98"/>
      <c r="BB49" s="98"/>
      <c r="BC49" s="290"/>
      <c r="BD49" s="98"/>
      <c r="BE49" s="98"/>
      <c r="BF49" s="98"/>
      <c r="BG49" s="99"/>
    </row>
    <row r="50" spans="1:166" ht="15.75" x14ac:dyDescent="0.25">
      <c r="A50" s="22"/>
      <c r="B50" s="49" t="s">
        <v>277</v>
      </c>
      <c r="C50" s="129"/>
      <c r="D50" s="130"/>
      <c r="E50" s="23"/>
      <c r="F50" s="131"/>
      <c r="G50" s="130"/>
      <c r="H50" s="130"/>
      <c r="I50" s="130"/>
      <c r="J50" s="130"/>
      <c r="K50" s="132"/>
      <c r="L50" s="131"/>
      <c r="M50" s="130"/>
      <c r="N50" s="130"/>
      <c r="O50" s="130"/>
      <c r="P50" s="130"/>
      <c r="Q50" s="132"/>
      <c r="R50" s="131"/>
      <c r="S50" s="130"/>
      <c r="T50" s="130"/>
      <c r="U50" s="130"/>
      <c r="V50" s="130"/>
      <c r="W50" s="132"/>
      <c r="X50" s="131"/>
      <c r="Y50" s="130"/>
      <c r="Z50" s="130"/>
      <c r="AA50" s="130"/>
      <c r="AB50" s="130"/>
      <c r="AC50" s="132"/>
      <c r="AD50" s="131"/>
      <c r="AE50" s="130"/>
      <c r="AF50" s="130"/>
      <c r="AG50" s="130"/>
      <c r="AH50" s="130"/>
      <c r="AI50" s="23"/>
      <c r="AJ50" s="133"/>
      <c r="AK50" s="134"/>
      <c r="AL50" s="134"/>
      <c r="AM50" s="134"/>
      <c r="AN50" s="134"/>
      <c r="AO50" s="134"/>
      <c r="AP50" s="296"/>
      <c r="AQ50" s="134"/>
      <c r="AR50" s="134"/>
      <c r="AS50" s="134"/>
      <c r="AT50" s="134"/>
      <c r="AU50" s="135"/>
      <c r="AV50" s="133"/>
      <c r="AW50" s="134"/>
      <c r="AX50" s="134"/>
      <c r="AY50" s="134"/>
      <c r="AZ50" s="323"/>
      <c r="BA50" s="134"/>
      <c r="BB50" s="134"/>
      <c r="BC50" s="296"/>
      <c r="BD50" s="134"/>
      <c r="BE50" s="134"/>
      <c r="BF50" s="134"/>
      <c r="BG50" s="135"/>
    </row>
    <row r="51" spans="1:166" s="27" customFormat="1" x14ac:dyDescent="0.25">
      <c r="A51" s="80"/>
      <c r="B51" s="136" t="s">
        <v>316</v>
      </c>
      <c r="C51" s="136"/>
      <c r="D51" s="136"/>
      <c r="E51" s="137"/>
      <c r="F51" s="138"/>
      <c r="G51" s="136"/>
      <c r="H51" s="136"/>
      <c r="I51" s="136"/>
      <c r="J51" s="136"/>
      <c r="K51" s="139"/>
      <c r="L51" s="138"/>
      <c r="M51" s="136"/>
      <c r="N51" s="136"/>
      <c r="O51" s="136"/>
      <c r="P51" s="136"/>
      <c r="Q51" s="139"/>
      <c r="R51" s="138"/>
      <c r="S51" s="136"/>
      <c r="T51" s="136"/>
      <c r="U51" s="136"/>
      <c r="V51" s="136"/>
      <c r="W51" s="139"/>
      <c r="X51" s="138"/>
      <c r="Y51" s="136"/>
      <c r="Z51" s="136"/>
      <c r="AA51" s="136"/>
      <c r="AB51" s="136"/>
      <c r="AC51" s="139"/>
      <c r="AD51" s="138"/>
      <c r="AE51" s="136"/>
      <c r="AF51" s="136"/>
      <c r="AG51" s="136"/>
      <c r="AH51" s="136"/>
      <c r="AI51" s="137"/>
      <c r="AJ51" s="315"/>
      <c r="AK51" s="300"/>
      <c r="AL51" s="300"/>
      <c r="AM51" s="300"/>
      <c r="AN51" s="300"/>
      <c r="AO51" s="300"/>
      <c r="AP51" s="297"/>
      <c r="AQ51" s="136"/>
      <c r="AR51" s="136"/>
      <c r="AS51" s="136"/>
      <c r="AT51" s="136"/>
      <c r="AU51" s="139"/>
      <c r="AV51" s="138"/>
      <c r="AW51" s="136"/>
      <c r="AX51" s="136"/>
      <c r="AY51" s="136"/>
      <c r="AZ51" s="137"/>
      <c r="BA51" s="300"/>
      <c r="BB51" s="300"/>
      <c r="BC51" s="297"/>
      <c r="BD51" s="136"/>
      <c r="BE51" s="136"/>
      <c r="BF51" s="136"/>
      <c r="BG51" s="139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8"/>
      <c r="FB51" s="28"/>
      <c r="FC51" s="28"/>
      <c r="FD51" s="28"/>
      <c r="FE51" s="28"/>
      <c r="FF51" s="28"/>
      <c r="FG51" s="28"/>
      <c r="FH51" s="28"/>
      <c r="FI51" s="28"/>
      <c r="FJ51" s="28"/>
    </row>
    <row r="52" spans="1:166" x14ac:dyDescent="0.25">
      <c r="A52" s="222"/>
      <c r="B52" s="41" t="s">
        <v>317</v>
      </c>
      <c r="C52" s="225" t="s">
        <v>223</v>
      </c>
      <c r="D52" s="225" t="s">
        <v>224</v>
      </c>
      <c r="E52" s="7" t="s">
        <v>231</v>
      </c>
      <c r="F52" s="96"/>
      <c r="G52" s="123"/>
      <c r="H52" s="41"/>
      <c r="I52" s="41"/>
      <c r="J52" s="41"/>
      <c r="K52" s="95"/>
      <c r="L52" s="96"/>
      <c r="M52" s="41"/>
      <c r="N52" s="41"/>
      <c r="O52" s="41"/>
      <c r="P52" s="41"/>
      <c r="Q52" s="95"/>
      <c r="R52" s="96"/>
      <c r="S52" s="41"/>
      <c r="T52" s="41"/>
      <c r="U52" s="41"/>
      <c r="V52" s="41"/>
      <c r="W52" s="95"/>
      <c r="X52" s="96"/>
      <c r="Y52" s="41"/>
      <c r="Z52" s="41"/>
      <c r="AA52" s="41"/>
      <c r="AB52" s="41"/>
      <c r="AC52" s="41"/>
      <c r="AD52" s="96"/>
      <c r="AE52" s="41"/>
      <c r="AF52" s="41"/>
      <c r="AG52" s="41"/>
      <c r="AH52" s="41"/>
      <c r="AI52" s="223"/>
      <c r="AJ52" s="97"/>
      <c r="AK52" s="98"/>
      <c r="AL52" s="98"/>
      <c r="AM52" s="98"/>
      <c r="AN52" s="98"/>
      <c r="AO52" s="98"/>
      <c r="AP52" s="290"/>
      <c r="AQ52" s="98"/>
      <c r="AR52" s="98"/>
      <c r="AS52" s="98"/>
      <c r="AT52" s="98"/>
      <c r="AU52" s="99"/>
      <c r="AV52" s="97"/>
      <c r="AW52" s="98"/>
      <c r="AX52" s="98"/>
      <c r="AY52" s="98"/>
      <c r="AZ52" s="318"/>
      <c r="BA52" s="98"/>
      <c r="BB52" s="98"/>
      <c r="BC52" s="290"/>
      <c r="BD52" s="98"/>
      <c r="BE52" s="98"/>
      <c r="BF52" s="98"/>
      <c r="BG52" s="99"/>
    </row>
    <row r="53" spans="1:166" x14ac:dyDescent="0.25">
      <c r="A53" s="222"/>
      <c r="B53" s="41" t="s">
        <v>225</v>
      </c>
      <c r="C53" s="225" t="s">
        <v>223</v>
      </c>
      <c r="D53" s="225" t="s">
        <v>224</v>
      </c>
      <c r="E53" s="7" t="s">
        <v>232</v>
      </c>
      <c r="F53" s="96"/>
      <c r="G53" s="123"/>
      <c r="H53" s="41"/>
      <c r="I53" s="41"/>
      <c r="J53" s="41"/>
      <c r="K53" s="95"/>
      <c r="L53" s="96"/>
      <c r="M53" s="41"/>
      <c r="N53" s="41"/>
      <c r="O53" s="41"/>
      <c r="P53" s="41"/>
      <c r="Q53" s="95"/>
      <c r="R53" s="96"/>
      <c r="S53" s="41"/>
      <c r="T53" s="41"/>
      <c r="U53" s="41"/>
      <c r="V53" s="41"/>
      <c r="W53" s="95"/>
      <c r="X53" s="96"/>
      <c r="Y53" s="41"/>
      <c r="Z53" s="41"/>
      <c r="AA53" s="41"/>
      <c r="AB53" s="41"/>
      <c r="AC53" s="223"/>
      <c r="AD53" s="96"/>
      <c r="AE53" s="41"/>
      <c r="AF53" s="41"/>
      <c r="AG53" s="41"/>
      <c r="AH53" s="41"/>
      <c r="AI53" s="223"/>
      <c r="AJ53" s="97"/>
      <c r="AK53" s="98"/>
      <c r="AL53" s="98"/>
      <c r="AM53" s="98"/>
      <c r="AN53" s="98"/>
      <c r="AO53" s="98"/>
      <c r="AP53" s="141"/>
      <c r="AQ53" s="141"/>
      <c r="AR53" s="141"/>
      <c r="AS53" s="141"/>
      <c r="AT53" s="141"/>
      <c r="AU53" s="142"/>
      <c r="AV53" s="140"/>
      <c r="AW53" s="98"/>
      <c r="AX53" s="98"/>
      <c r="AY53" s="141"/>
      <c r="AZ53" s="141"/>
      <c r="BA53" s="98"/>
      <c r="BB53" s="98"/>
      <c r="BC53" s="141"/>
      <c r="BD53" s="141"/>
      <c r="BE53" s="141"/>
      <c r="BF53" s="141"/>
      <c r="BG53" s="142"/>
    </row>
    <row r="54" spans="1:166" x14ac:dyDescent="0.25">
      <c r="A54" s="222"/>
      <c r="B54" s="41" t="s">
        <v>226</v>
      </c>
      <c r="C54" s="225" t="s">
        <v>10</v>
      </c>
      <c r="D54" s="225" t="s">
        <v>224</v>
      </c>
      <c r="E54" s="7" t="s">
        <v>318</v>
      </c>
      <c r="F54" s="96"/>
      <c r="G54" s="41"/>
      <c r="H54" s="41"/>
      <c r="I54" s="41"/>
      <c r="J54" s="41"/>
      <c r="K54" s="106" t="s">
        <v>42</v>
      </c>
      <c r="L54" s="96"/>
      <c r="M54" s="41"/>
      <c r="N54" s="41"/>
      <c r="O54" s="41"/>
      <c r="P54" s="101" t="s">
        <v>42</v>
      </c>
      <c r="Q54" s="95"/>
      <c r="R54" s="96"/>
      <c r="S54" s="41"/>
      <c r="T54" s="41"/>
      <c r="U54" s="41"/>
      <c r="V54" s="41"/>
      <c r="W54" s="95"/>
      <c r="Y54" s="101" t="s">
        <v>42</v>
      </c>
      <c r="Z54" s="41"/>
      <c r="AA54" s="41"/>
      <c r="AB54" s="41"/>
      <c r="AC54" s="95"/>
      <c r="AE54" s="101" t="s">
        <v>42</v>
      </c>
      <c r="AF54" s="41"/>
      <c r="AG54" s="41"/>
      <c r="AH54" s="41"/>
      <c r="AI54" s="289" t="s">
        <v>42</v>
      </c>
      <c r="AJ54" s="97"/>
      <c r="AK54" s="98"/>
      <c r="AL54" s="98"/>
      <c r="AM54" s="98"/>
      <c r="AN54" s="301"/>
      <c r="AO54" s="98"/>
      <c r="AP54" s="290"/>
      <c r="AQ54" s="101" t="s">
        <v>42</v>
      </c>
      <c r="AR54" s="98"/>
      <c r="AS54" s="98"/>
      <c r="AT54" s="98"/>
      <c r="AU54" s="99"/>
      <c r="AV54" s="97"/>
      <c r="AW54" s="98"/>
      <c r="AX54" s="98"/>
      <c r="AY54" s="98"/>
      <c r="AZ54" s="318"/>
      <c r="BA54" s="98"/>
      <c r="BB54" s="98"/>
      <c r="BC54" s="290"/>
      <c r="BD54" s="101" t="s">
        <v>42</v>
      </c>
      <c r="BE54" s="98"/>
      <c r="BF54" s="98"/>
      <c r="BG54" s="99"/>
    </row>
    <row r="55" spans="1:166" s="27" customFormat="1" x14ac:dyDescent="0.25">
      <c r="A55" s="80"/>
      <c r="B55" s="136" t="s">
        <v>229</v>
      </c>
      <c r="C55" s="136"/>
      <c r="D55" s="136"/>
      <c r="E55" s="137"/>
      <c r="F55" s="138"/>
      <c r="G55" s="136"/>
      <c r="H55" s="136"/>
      <c r="I55" s="136"/>
      <c r="J55" s="136"/>
      <c r="K55" s="139"/>
      <c r="L55" s="138"/>
      <c r="M55" s="136"/>
      <c r="N55" s="136"/>
      <c r="O55" s="136"/>
      <c r="P55" s="136"/>
      <c r="Q55" s="139"/>
      <c r="R55" s="138"/>
      <c r="S55" s="136"/>
      <c r="T55" s="136"/>
      <c r="U55" s="136"/>
      <c r="V55" s="136"/>
      <c r="W55" s="139"/>
      <c r="X55" s="138"/>
      <c r="Y55" s="136"/>
      <c r="Z55" s="136"/>
      <c r="AA55" s="136"/>
      <c r="AB55" s="136"/>
      <c r="AC55" s="139"/>
      <c r="AD55" s="138"/>
      <c r="AE55" s="136"/>
      <c r="AF55" s="136"/>
      <c r="AG55" s="136"/>
      <c r="AH55" s="136"/>
      <c r="AI55" s="137"/>
      <c r="AJ55" s="315"/>
      <c r="AK55" s="300"/>
      <c r="AL55" s="300"/>
      <c r="AM55" s="300"/>
      <c r="AN55" s="300"/>
      <c r="AO55" s="300"/>
      <c r="AP55" s="297"/>
      <c r="AQ55" s="136"/>
      <c r="AR55" s="136"/>
      <c r="AS55" s="136"/>
      <c r="AT55" s="136"/>
      <c r="AU55" s="139"/>
      <c r="AV55" s="138"/>
      <c r="AW55" s="136"/>
      <c r="AX55" s="136"/>
      <c r="AY55" s="136"/>
      <c r="AZ55" s="137"/>
      <c r="BA55" s="300"/>
      <c r="BB55" s="300"/>
      <c r="BC55" s="297"/>
      <c r="BD55" s="136"/>
      <c r="BE55" s="136"/>
      <c r="BF55" s="136"/>
      <c r="BG55" s="139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8"/>
      <c r="FB55" s="28"/>
      <c r="FC55" s="28"/>
      <c r="FD55" s="28"/>
      <c r="FE55" s="28"/>
      <c r="FF55" s="28"/>
      <c r="FG55" s="28"/>
      <c r="FH55" s="28"/>
      <c r="FI55" s="28"/>
      <c r="FJ55" s="28"/>
    </row>
    <row r="56" spans="1:166" ht="45" x14ac:dyDescent="0.25">
      <c r="A56" s="222"/>
      <c r="B56" s="41" t="s">
        <v>319</v>
      </c>
      <c r="C56" s="225" t="s">
        <v>270</v>
      </c>
      <c r="D56" s="225" t="s">
        <v>320</v>
      </c>
      <c r="E56" s="7" t="s">
        <v>321</v>
      </c>
      <c r="F56" s="96"/>
      <c r="G56" s="41"/>
      <c r="H56" s="41"/>
      <c r="I56" s="41"/>
      <c r="J56" s="123"/>
      <c r="K56" s="123"/>
      <c r="L56" s="96"/>
      <c r="M56" s="41"/>
      <c r="N56" s="41"/>
      <c r="O56" s="41"/>
      <c r="P56" s="41"/>
      <c r="Q56" s="95"/>
      <c r="R56" s="96"/>
      <c r="S56" s="41"/>
      <c r="T56" s="41"/>
      <c r="U56" s="41"/>
      <c r="V56" s="41"/>
      <c r="W56" s="95"/>
      <c r="X56" s="96"/>
      <c r="Y56" s="41"/>
      <c r="Z56" s="41"/>
      <c r="AA56" s="41"/>
      <c r="AB56" s="41"/>
      <c r="AC56" s="95"/>
      <c r="AD56" s="96"/>
      <c r="AE56" s="41"/>
      <c r="AF56" s="41"/>
      <c r="AG56" s="41"/>
      <c r="AH56" s="41"/>
      <c r="AI56" s="223"/>
      <c r="AJ56" s="97"/>
      <c r="AK56" s="98"/>
      <c r="AL56" s="98"/>
      <c r="AM56" s="98"/>
      <c r="AN56" s="98"/>
      <c r="AO56" s="98"/>
      <c r="AP56" s="290"/>
      <c r="AQ56" s="98"/>
      <c r="AR56" s="98"/>
      <c r="AS56" s="98"/>
      <c r="AT56" s="98"/>
      <c r="AU56" s="99"/>
      <c r="AV56" s="97"/>
      <c r="AW56" s="98"/>
      <c r="AX56" s="98"/>
      <c r="AY56" s="98"/>
      <c r="AZ56" s="318"/>
      <c r="BA56" s="98"/>
      <c r="BB56" s="98"/>
      <c r="BC56" s="290"/>
      <c r="BD56" s="98"/>
      <c r="BE56" s="98"/>
      <c r="BF56" s="98"/>
      <c r="BG56" s="99"/>
    </row>
    <row r="57" spans="1:166" ht="35.25" customHeight="1" x14ac:dyDescent="0.25">
      <c r="A57" s="222"/>
      <c r="B57" s="41" t="s">
        <v>233</v>
      </c>
      <c r="C57" s="225" t="s">
        <v>270</v>
      </c>
      <c r="D57" s="225" t="s">
        <v>322</v>
      </c>
      <c r="E57" s="7" t="s">
        <v>234</v>
      </c>
      <c r="F57" s="96"/>
      <c r="G57" s="41"/>
      <c r="H57" s="41"/>
      <c r="I57" s="41"/>
      <c r="J57" s="41"/>
      <c r="K57" s="221"/>
      <c r="L57" s="96"/>
      <c r="M57" s="41"/>
      <c r="N57" s="41"/>
      <c r="O57" s="41"/>
      <c r="P57" s="41"/>
      <c r="Q57" s="95"/>
      <c r="R57" s="96"/>
      <c r="S57" s="41"/>
      <c r="T57" s="41"/>
      <c r="U57" s="41"/>
      <c r="V57" s="41"/>
      <c r="W57" s="95"/>
      <c r="X57" s="96"/>
      <c r="Y57" s="41"/>
      <c r="Z57" s="41"/>
      <c r="AA57" s="41"/>
      <c r="AB57" s="41"/>
      <c r="AC57" s="95"/>
      <c r="AD57" s="96"/>
      <c r="AE57" s="41"/>
      <c r="AF57" s="41"/>
      <c r="AG57" s="41"/>
      <c r="AH57" s="41"/>
      <c r="AI57" s="223"/>
      <c r="AJ57" s="97"/>
      <c r="AK57" s="98"/>
      <c r="AL57" s="98"/>
      <c r="AM57" s="98"/>
      <c r="AN57" s="98"/>
      <c r="AO57" s="98"/>
      <c r="AP57" s="290"/>
      <c r="AQ57" s="98"/>
      <c r="AR57" s="98"/>
      <c r="AS57" s="98"/>
      <c r="AT57" s="98"/>
      <c r="AU57" s="99"/>
      <c r="AV57" s="97"/>
      <c r="AW57" s="98"/>
      <c r="AX57" s="98"/>
      <c r="AY57" s="98"/>
      <c r="AZ57" s="318"/>
      <c r="BA57" s="98"/>
      <c r="BB57" s="98"/>
      <c r="BC57" s="290"/>
      <c r="BD57" s="98"/>
      <c r="BE57" s="98"/>
      <c r="BF57" s="98"/>
      <c r="BG57" s="99"/>
    </row>
    <row r="58" spans="1:166" ht="35.25" customHeight="1" x14ac:dyDescent="0.25">
      <c r="A58" s="222"/>
      <c r="B58" s="41" t="s">
        <v>323</v>
      </c>
      <c r="C58" s="225" t="s">
        <v>270</v>
      </c>
      <c r="D58" s="225" t="s">
        <v>224</v>
      </c>
      <c r="E58" s="7" t="s">
        <v>147</v>
      </c>
      <c r="F58" s="96"/>
      <c r="G58" s="41"/>
      <c r="H58" s="41"/>
      <c r="I58" s="41"/>
      <c r="J58" s="41"/>
      <c r="K58" s="221"/>
      <c r="L58" s="96"/>
      <c r="M58" s="41"/>
      <c r="N58" s="41"/>
      <c r="O58" s="41"/>
      <c r="P58" s="41"/>
      <c r="Q58" s="95"/>
      <c r="R58" s="96"/>
      <c r="S58" s="41"/>
      <c r="T58" s="41"/>
      <c r="U58" s="41"/>
      <c r="V58" s="41"/>
      <c r="W58" s="95"/>
      <c r="X58" s="96"/>
      <c r="Y58" s="41"/>
      <c r="Z58" s="41"/>
      <c r="AA58" s="41"/>
      <c r="AB58" s="41"/>
      <c r="AC58" s="95"/>
      <c r="AD58" s="96"/>
      <c r="AE58" s="41"/>
      <c r="AF58" s="41"/>
      <c r="AG58" s="41"/>
      <c r="AH58" s="41"/>
      <c r="AI58" s="223"/>
      <c r="AJ58" s="97"/>
      <c r="AK58" s="98"/>
      <c r="AL58" s="98"/>
      <c r="AM58" s="98"/>
      <c r="AN58" s="98"/>
      <c r="AO58" s="98"/>
      <c r="AP58" s="290"/>
      <c r="AQ58" s="98"/>
      <c r="AR58" s="98"/>
      <c r="AS58" s="98"/>
      <c r="AT58" s="98"/>
      <c r="AU58" s="99"/>
      <c r="AV58" s="97"/>
      <c r="AW58" s="98"/>
      <c r="AX58" s="98"/>
      <c r="AY58" s="98"/>
      <c r="AZ58" s="318"/>
      <c r="BA58" s="98"/>
      <c r="BB58" s="98"/>
      <c r="BC58" s="290"/>
      <c r="BD58" s="98"/>
      <c r="BE58" s="98"/>
      <c r="BF58" s="98"/>
      <c r="BG58" s="99"/>
    </row>
    <row r="59" spans="1:166" ht="51.75" customHeight="1" x14ac:dyDescent="0.25">
      <c r="A59" s="222"/>
      <c r="B59" s="41" t="s">
        <v>324</v>
      </c>
      <c r="C59" s="225" t="s">
        <v>270</v>
      </c>
      <c r="D59" s="225" t="s">
        <v>322</v>
      </c>
      <c r="E59" s="7" t="s">
        <v>235</v>
      </c>
      <c r="F59" s="96"/>
      <c r="G59" s="41"/>
      <c r="H59" s="41"/>
      <c r="I59" s="41"/>
      <c r="J59" s="41"/>
      <c r="K59" s="223"/>
      <c r="L59" s="125"/>
      <c r="M59" s="41"/>
      <c r="N59" s="41"/>
      <c r="O59" s="41"/>
      <c r="P59" s="41"/>
      <c r="Q59" s="95"/>
      <c r="R59" s="96"/>
      <c r="S59" s="41"/>
      <c r="T59" s="41"/>
      <c r="U59" s="41"/>
      <c r="V59" s="41"/>
      <c r="W59" s="95"/>
      <c r="X59" s="96"/>
      <c r="Y59" s="41"/>
      <c r="Z59" s="41"/>
      <c r="AA59" s="41"/>
      <c r="AB59" s="41"/>
      <c r="AC59" s="95"/>
      <c r="AD59" s="96"/>
      <c r="AE59" s="41"/>
      <c r="AF59" s="41"/>
      <c r="AG59" s="41"/>
      <c r="AH59" s="41"/>
      <c r="AI59" s="223"/>
      <c r="AJ59" s="97"/>
      <c r="AK59" s="98"/>
      <c r="AL59" s="98"/>
      <c r="AM59" s="98"/>
      <c r="AN59" s="98"/>
      <c r="AO59" s="98"/>
      <c r="AP59" s="290"/>
      <c r="AQ59" s="98"/>
      <c r="AR59" s="98"/>
      <c r="AS59" s="98"/>
      <c r="AT59" s="98"/>
      <c r="AU59" s="99"/>
      <c r="AV59" s="97"/>
      <c r="AW59" s="98"/>
      <c r="AX59" s="98"/>
      <c r="AY59" s="98"/>
      <c r="AZ59" s="318"/>
      <c r="BA59" s="98"/>
      <c r="BB59" s="98"/>
      <c r="BC59" s="290"/>
      <c r="BD59" s="98"/>
      <c r="BE59" s="98"/>
      <c r="BF59" s="98"/>
      <c r="BG59" s="99"/>
    </row>
    <row r="60" spans="1:166" ht="53.25" customHeight="1" x14ac:dyDescent="0.25">
      <c r="A60" s="222"/>
      <c r="B60" s="41" t="s">
        <v>325</v>
      </c>
      <c r="C60" s="225" t="s">
        <v>270</v>
      </c>
      <c r="D60" s="225" t="s">
        <v>322</v>
      </c>
      <c r="E60" s="7" t="s">
        <v>146</v>
      </c>
      <c r="F60" s="96"/>
      <c r="G60" s="41"/>
      <c r="H60" s="41"/>
      <c r="I60" s="41"/>
      <c r="J60" s="41"/>
      <c r="K60" s="221"/>
      <c r="L60" s="96"/>
      <c r="M60" s="41"/>
      <c r="N60" s="41"/>
      <c r="O60" s="41"/>
      <c r="P60" s="41"/>
      <c r="Q60" s="95"/>
      <c r="R60" s="96"/>
      <c r="S60" s="41"/>
      <c r="T60" s="41"/>
      <c r="U60" s="41"/>
      <c r="V60" s="41"/>
      <c r="W60" s="95"/>
      <c r="X60" s="96"/>
      <c r="Y60" s="41"/>
      <c r="Z60" s="41"/>
      <c r="AA60" s="41"/>
      <c r="AB60" s="41"/>
      <c r="AC60" s="95"/>
      <c r="AD60" s="96"/>
      <c r="AE60" s="41"/>
      <c r="AF60" s="41"/>
      <c r="AG60" s="41"/>
      <c r="AH60" s="41"/>
      <c r="AI60" s="223"/>
      <c r="AJ60" s="97"/>
      <c r="AK60" s="98"/>
      <c r="AL60" s="98"/>
      <c r="AM60" s="98"/>
      <c r="AN60" s="98"/>
      <c r="AO60" s="98"/>
      <c r="AP60" s="290"/>
      <c r="AQ60" s="98"/>
      <c r="AR60" s="98"/>
      <c r="AS60" s="98"/>
      <c r="AT60" s="98"/>
      <c r="AU60" s="99"/>
      <c r="AV60" s="97"/>
      <c r="AW60" s="98"/>
      <c r="AX60" s="98"/>
      <c r="AY60" s="98"/>
      <c r="AZ60" s="318"/>
      <c r="BA60" s="98"/>
      <c r="BB60" s="98"/>
      <c r="BC60" s="290"/>
      <c r="BD60" s="98"/>
      <c r="BE60" s="98"/>
      <c r="BF60" s="98"/>
      <c r="BG60" s="99"/>
    </row>
    <row r="61" spans="1:166" ht="75" x14ac:dyDescent="0.25">
      <c r="A61" s="222"/>
      <c r="B61" s="41" t="s">
        <v>326</v>
      </c>
      <c r="C61" s="225" t="s">
        <v>270</v>
      </c>
      <c r="D61" s="225" t="s">
        <v>322</v>
      </c>
      <c r="E61" s="7" t="s">
        <v>327</v>
      </c>
      <c r="F61" s="96"/>
      <c r="G61" s="41"/>
      <c r="H61" s="41"/>
      <c r="I61" s="41"/>
      <c r="J61" s="41"/>
      <c r="K61" s="124"/>
      <c r="L61" s="125"/>
      <c r="M61" s="123"/>
      <c r="N61" s="123"/>
      <c r="O61" s="123"/>
      <c r="P61" s="123"/>
      <c r="Q61" s="124"/>
      <c r="R61" s="125"/>
      <c r="S61" s="123"/>
      <c r="T61" s="123"/>
      <c r="U61" s="123"/>
      <c r="V61" s="123"/>
      <c r="W61" s="124"/>
      <c r="X61" s="125"/>
      <c r="Y61" s="123"/>
      <c r="Z61" s="123"/>
      <c r="AA61" s="123"/>
      <c r="AB61" s="123"/>
      <c r="AC61" s="124"/>
      <c r="AD61" s="125"/>
      <c r="AE61" s="123"/>
      <c r="AF61" s="123"/>
      <c r="AG61" s="123"/>
      <c r="AH61" s="123"/>
      <c r="AI61" s="221"/>
      <c r="AJ61" s="97"/>
      <c r="AK61" s="98"/>
      <c r="AL61" s="98"/>
      <c r="AM61" s="98"/>
      <c r="AN61" s="98"/>
      <c r="AO61" s="98"/>
      <c r="AP61" s="290"/>
      <c r="AQ61" s="98"/>
      <c r="AR61" s="98"/>
      <c r="AS61" s="98"/>
      <c r="AT61" s="98"/>
      <c r="AU61" s="99"/>
      <c r="AV61" s="97"/>
      <c r="AW61" s="98"/>
      <c r="AX61" s="98"/>
      <c r="AY61" s="98"/>
      <c r="AZ61" s="318"/>
      <c r="BA61" s="98"/>
      <c r="BB61" s="98"/>
      <c r="BC61" s="290"/>
      <c r="BD61" s="98"/>
      <c r="BE61" s="98"/>
      <c r="BF61" s="98"/>
      <c r="BG61" s="128"/>
    </row>
    <row r="62" spans="1:166" ht="45" x14ac:dyDescent="0.25">
      <c r="A62" s="222"/>
      <c r="B62" s="41" t="s">
        <v>265</v>
      </c>
      <c r="C62" s="225" t="s">
        <v>270</v>
      </c>
      <c r="D62" s="225" t="s">
        <v>322</v>
      </c>
      <c r="E62" s="7" t="s">
        <v>146</v>
      </c>
      <c r="F62" s="96"/>
      <c r="G62" s="41"/>
      <c r="H62" s="41"/>
      <c r="I62" s="41"/>
      <c r="J62" s="41"/>
      <c r="K62" s="95"/>
      <c r="L62" s="96"/>
      <c r="M62" s="41"/>
      <c r="N62" s="41"/>
      <c r="O62" s="41"/>
      <c r="P62" s="41"/>
      <c r="Q62" s="95"/>
      <c r="R62" s="96"/>
      <c r="S62" s="41"/>
      <c r="T62" s="41"/>
      <c r="U62" s="41"/>
      <c r="V62" s="41"/>
      <c r="W62" s="95"/>
      <c r="X62" s="96"/>
      <c r="Y62" s="41"/>
      <c r="Z62" s="41"/>
      <c r="AA62" s="41"/>
      <c r="AB62" s="41"/>
      <c r="AC62" s="95"/>
      <c r="AD62" s="96"/>
      <c r="AE62" s="41"/>
      <c r="AF62" s="41"/>
      <c r="AG62" s="41"/>
      <c r="AH62" s="41"/>
      <c r="AI62" s="221"/>
      <c r="AJ62" s="97"/>
      <c r="AK62" s="98"/>
      <c r="AL62" s="98"/>
      <c r="AM62" s="98"/>
      <c r="AN62" s="98"/>
      <c r="AO62" s="98"/>
      <c r="AP62" s="290"/>
      <c r="AQ62" s="98"/>
      <c r="AR62" s="98"/>
      <c r="AS62" s="98"/>
      <c r="AT62" s="98"/>
      <c r="AU62" s="99"/>
      <c r="AV62" s="97"/>
      <c r="AW62" s="98"/>
      <c r="AX62" s="98"/>
      <c r="AY62" s="98"/>
      <c r="AZ62" s="318"/>
      <c r="BA62" s="98"/>
      <c r="BB62" s="98"/>
      <c r="BC62" s="290"/>
      <c r="BD62" s="98"/>
      <c r="BE62" s="98"/>
      <c r="BF62" s="98"/>
      <c r="BG62" s="99"/>
    </row>
    <row r="63" spans="1:166" ht="45" x14ac:dyDescent="0.25">
      <c r="A63" s="222"/>
      <c r="B63" s="41" t="s">
        <v>328</v>
      </c>
      <c r="C63" s="225" t="s">
        <v>270</v>
      </c>
      <c r="D63" s="225" t="s">
        <v>322</v>
      </c>
      <c r="E63" s="7" t="s">
        <v>329</v>
      </c>
      <c r="F63" s="96"/>
      <c r="G63" s="41"/>
      <c r="H63" s="41"/>
      <c r="I63" s="41"/>
      <c r="J63" s="41"/>
      <c r="K63" s="95"/>
      <c r="L63" s="96"/>
      <c r="M63" s="100"/>
      <c r="N63" s="41"/>
      <c r="O63" s="41"/>
      <c r="P63" s="41"/>
      <c r="Q63" s="95"/>
      <c r="R63" s="96"/>
      <c r="S63" s="41"/>
      <c r="T63" s="41"/>
      <c r="U63" s="41"/>
      <c r="V63" s="41"/>
      <c r="W63" s="102"/>
      <c r="X63" s="96"/>
      <c r="Y63" s="41"/>
      <c r="Z63" s="41"/>
      <c r="AA63" s="41"/>
      <c r="AB63" s="41"/>
      <c r="AC63" s="95"/>
      <c r="AD63" s="94"/>
      <c r="AE63" s="41"/>
      <c r="AF63" s="41"/>
      <c r="AG63" s="41"/>
      <c r="AH63" s="41"/>
      <c r="AI63" s="221"/>
      <c r="AJ63" s="97"/>
      <c r="AK63" s="98"/>
      <c r="AL63" s="98"/>
      <c r="AM63" s="98"/>
      <c r="AN63" s="98"/>
      <c r="AO63" s="98"/>
      <c r="AP63" s="290"/>
      <c r="AQ63" s="98"/>
      <c r="AR63" s="98"/>
      <c r="AS63" s="98"/>
      <c r="AT63" s="98"/>
      <c r="AU63" s="99"/>
      <c r="AV63" s="97"/>
      <c r="AW63" s="98"/>
      <c r="AX63" s="98"/>
      <c r="AY63" s="98"/>
      <c r="AZ63" s="318"/>
      <c r="BA63" s="98"/>
      <c r="BB63" s="98"/>
      <c r="BC63" s="290"/>
      <c r="BD63" s="98"/>
      <c r="BE63" s="98"/>
      <c r="BF63" s="98"/>
      <c r="BG63" s="99"/>
    </row>
    <row r="64" spans="1:166" x14ac:dyDescent="0.25">
      <c r="A64" s="5"/>
      <c r="B64" s="41" t="s">
        <v>130</v>
      </c>
      <c r="C64" s="225" t="s">
        <v>270</v>
      </c>
      <c r="D64" s="225" t="s">
        <v>269</v>
      </c>
      <c r="E64" s="7" t="s">
        <v>271</v>
      </c>
      <c r="F64" s="96"/>
      <c r="G64" s="41"/>
      <c r="H64" s="123"/>
      <c r="I64" s="123"/>
      <c r="J64" s="123"/>
      <c r="K64" s="124"/>
      <c r="L64" s="125"/>
      <c r="M64" s="123"/>
      <c r="N64" s="123"/>
      <c r="O64" s="123"/>
      <c r="P64" s="123"/>
      <c r="Q64" s="124"/>
      <c r="R64" s="125"/>
      <c r="S64" s="123"/>
      <c r="T64" s="123"/>
      <c r="U64" s="123"/>
      <c r="V64" s="123"/>
      <c r="W64" s="124"/>
      <c r="X64" s="125"/>
      <c r="Y64" s="123"/>
      <c r="Z64" s="123"/>
      <c r="AA64" s="123"/>
      <c r="AB64" s="123"/>
      <c r="AC64" s="124"/>
      <c r="AD64" s="125"/>
      <c r="AE64" s="123"/>
      <c r="AF64" s="123"/>
      <c r="AG64" s="123"/>
      <c r="AH64" s="123"/>
      <c r="AI64" s="221"/>
      <c r="AJ64" s="126"/>
      <c r="AK64" s="127"/>
      <c r="AL64" s="127"/>
      <c r="AM64" s="127"/>
      <c r="AN64" s="127"/>
      <c r="AO64" s="127"/>
      <c r="AP64" s="295"/>
      <c r="AQ64" s="127"/>
      <c r="AR64" s="127"/>
      <c r="AS64" s="127"/>
      <c r="AT64" s="127"/>
      <c r="AU64" s="128"/>
      <c r="AV64" s="126"/>
      <c r="AW64" s="127"/>
      <c r="AX64" s="127"/>
      <c r="AY64" s="127"/>
      <c r="AZ64" s="322"/>
      <c r="BA64" s="127"/>
      <c r="BB64" s="127"/>
      <c r="BC64" s="295"/>
      <c r="BD64" s="127"/>
      <c r="BE64" s="127"/>
      <c r="BF64" s="127"/>
      <c r="BG64" s="128"/>
    </row>
    <row r="65" spans="1:166" s="27" customFormat="1" x14ac:dyDescent="0.25">
      <c r="A65" s="80"/>
      <c r="B65" s="136" t="s">
        <v>228</v>
      </c>
      <c r="C65" s="136"/>
      <c r="D65" s="136"/>
      <c r="E65" s="137"/>
      <c r="F65" s="138"/>
      <c r="G65" s="136"/>
      <c r="H65" s="136"/>
      <c r="I65" s="136"/>
      <c r="J65" s="136"/>
      <c r="K65" s="139"/>
      <c r="L65" s="138"/>
      <c r="M65" s="136"/>
      <c r="N65" s="136"/>
      <c r="O65" s="136"/>
      <c r="P65" s="136"/>
      <c r="Q65" s="139"/>
      <c r="R65" s="138"/>
      <c r="S65" s="136"/>
      <c r="T65" s="136"/>
      <c r="U65" s="136"/>
      <c r="V65" s="136"/>
      <c r="W65" s="139"/>
      <c r="X65" s="138"/>
      <c r="Y65" s="136"/>
      <c r="Z65" s="136"/>
      <c r="AA65" s="136"/>
      <c r="AB65" s="136"/>
      <c r="AC65" s="139"/>
      <c r="AD65" s="138"/>
      <c r="AE65" s="136"/>
      <c r="AF65" s="136"/>
      <c r="AG65" s="136"/>
      <c r="AH65" s="136"/>
      <c r="AI65" s="137"/>
      <c r="AJ65" s="315"/>
      <c r="AK65" s="300"/>
      <c r="AL65" s="300"/>
      <c r="AM65" s="300"/>
      <c r="AN65" s="300"/>
      <c r="AO65" s="300"/>
      <c r="AP65" s="297"/>
      <c r="AQ65" s="136"/>
      <c r="AR65" s="136"/>
      <c r="AS65" s="136"/>
      <c r="AT65" s="136"/>
      <c r="AU65" s="139"/>
      <c r="AV65" s="138"/>
      <c r="AW65" s="136"/>
      <c r="AX65" s="136"/>
      <c r="AY65" s="136"/>
      <c r="AZ65" s="137"/>
      <c r="BA65" s="300"/>
      <c r="BB65" s="300"/>
      <c r="BC65" s="297"/>
      <c r="BD65" s="136"/>
      <c r="BE65" s="136"/>
      <c r="BF65" s="136"/>
      <c r="BG65" s="139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8"/>
      <c r="FB65" s="28"/>
      <c r="FC65" s="28"/>
      <c r="FD65" s="28"/>
      <c r="FE65" s="28"/>
      <c r="FF65" s="28"/>
      <c r="FG65" s="28"/>
      <c r="FH65" s="28"/>
      <c r="FI65" s="28"/>
      <c r="FJ65" s="28"/>
    </row>
    <row r="66" spans="1:166" x14ac:dyDescent="0.25">
      <c r="A66" s="222"/>
      <c r="B66" s="21" t="s">
        <v>330</v>
      </c>
      <c r="C66" s="225" t="s">
        <v>272</v>
      </c>
      <c r="D66" s="225" t="s">
        <v>224</v>
      </c>
      <c r="E66" s="7" t="s">
        <v>147</v>
      </c>
      <c r="F66" s="96"/>
      <c r="G66" s="41"/>
      <c r="H66" s="41"/>
      <c r="I66" s="41"/>
      <c r="J66" s="123"/>
      <c r="K66" s="123"/>
      <c r="L66" s="96"/>
      <c r="M66" s="41"/>
      <c r="N66" s="41"/>
      <c r="O66" s="41"/>
      <c r="P66" s="41"/>
      <c r="Q66" s="95"/>
      <c r="R66" s="96"/>
      <c r="S66" s="41"/>
      <c r="T66" s="41"/>
      <c r="U66" s="41"/>
      <c r="V66" s="41"/>
      <c r="W66" s="95"/>
      <c r="X66" s="96"/>
      <c r="Y66" s="41"/>
      <c r="Z66" s="41"/>
      <c r="AA66" s="41"/>
      <c r="AB66" s="41"/>
      <c r="AC66" s="95"/>
      <c r="AD66" s="96"/>
      <c r="AE66" s="41"/>
      <c r="AF66" s="41"/>
      <c r="AG66" s="41"/>
      <c r="AH66" s="41"/>
      <c r="AI66" s="223"/>
      <c r="AJ66" s="97"/>
      <c r="AK66" s="98"/>
      <c r="AL66" s="98"/>
      <c r="AM66" s="98"/>
      <c r="AN66" s="98"/>
      <c r="AO66" s="98"/>
      <c r="AP66" s="290"/>
      <c r="AQ66" s="98"/>
      <c r="AR66" s="98"/>
      <c r="AS66" s="98"/>
      <c r="AT66" s="98"/>
      <c r="AU66" s="99"/>
      <c r="AV66" s="97"/>
      <c r="AW66" s="98"/>
      <c r="AX66" s="98"/>
      <c r="AY66" s="98"/>
      <c r="AZ66" s="318"/>
      <c r="BA66" s="98"/>
      <c r="BB66" s="98"/>
      <c r="BC66" s="290"/>
      <c r="BD66" s="98"/>
      <c r="BE66" s="98"/>
      <c r="BF66" s="98"/>
      <c r="BG66" s="99"/>
    </row>
    <row r="67" spans="1:166" ht="47.25" customHeight="1" x14ac:dyDescent="0.25">
      <c r="A67" s="222"/>
      <c r="B67" s="41" t="s">
        <v>331</v>
      </c>
      <c r="C67" s="225" t="s">
        <v>272</v>
      </c>
      <c r="D67" s="225" t="s">
        <v>322</v>
      </c>
      <c r="E67" s="7" t="s">
        <v>148</v>
      </c>
      <c r="F67" s="96"/>
      <c r="G67" s="41"/>
      <c r="H67" s="41"/>
      <c r="I67" s="41"/>
      <c r="J67" s="41"/>
      <c r="K67" s="124"/>
      <c r="L67" s="125"/>
      <c r="M67" s="123"/>
      <c r="N67" s="123"/>
      <c r="O67" s="41"/>
      <c r="P67" s="41"/>
      <c r="Q67" s="95"/>
      <c r="R67" s="96"/>
      <c r="S67" s="41"/>
      <c r="T67" s="41"/>
      <c r="U67" s="41"/>
      <c r="V67" s="41"/>
      <c r="W67" s="95"/>
      <c r="X67" s="96"/>
      <c r="Y67" s="41"/>
      <c r="Z67" s="41"/>
      <c r="AA67" s="41"/>
      <c r="AB67" s="41"/>
      <c r="AC67" s="95"/>
      <c r="AD67" s="96"/>
      <c r="AE67" s="41"/>
      <c r="AF67" s="41"/>
      <c r="AG67" s="41"/>
      <c r="AH67" s="41"/>
      <c r="AI67" s="223"/>
      <c r="AJ67" s="97"/>
      <c r="AK67" s="98"/>
      <c r="AL67" s="98"/>
      <c r="AM67" s="98"/>
      <c r="AN67" s="98"/>
      <c r="AO67" s="98"/>
      <c r="AP67" s="290"/>
      <c r="AQ67" s="98"/>
      <c r="AR67" s="98"/>
      <c r="AS67" s="98"/>
      <c r="AT67" s="98"/>
      <c r="AU67" s="99"/>
      <c r="AV67" s="97"/>
      <c r="AW67" s="98"/>
      <c r="AX67" s="98"/>
      <c r="AY67" s="98"/>
      <c r="AZ67" s="318"/>
      <c r="BA67" s="98"/>
      <c r="BB67" s="98"/>
      <c r="BC67" s="290"/>
      <c r="BD67" s="98"/>
      <c r="BE67" s="98"/>
      <c r="BF67" s="98"/>
      <c r="BG67" s="99"/>
    </row>
    <row r="68" spans="1:166" ht="47.25" customHeight="1" x14ac:dyDescent="0.25">
      <c r="A68" s="222"/>
      <c r="B68" s="41" t="s">
        <v>332</v>
      </c>
      <c r="C68" s="225" t="s">
        <v>272</v>
      </c>
      <c r="D68" s="225" t="s">
        <v>322</v>
      </c>
      <c r="E68" s="7" t="s">
        <v>333</v>
      </c>
      <c r="F68" s="96"/>
      <c r="G68" s="41"/>
      <c r="H68" s="41"/>
      <c r="I68" s="41"/>
      <c r="J68" s="41"/>
      <c r="K68" s="95"/>
      <c r="L68" s="125"/>
      <c r="M68" s="123"/>
      <c r="N68" s="123"/>
      <c r="O68" s="41"/>
      <c r="P68" s="41"/>
      <c r="Q68" s="95"/>
      <c r="R68" s="96"/>
      <c r="S68" s="41"/>
      <c r="T68" s="41"/>
      <c r="U68" s="41"/>
      <c r="V68" s="41"/>
      <c r="W68" s="95"/>
      <c r="X68" s="96"/>
      <c r="Y68" s="41"/>
      <c r="Z68" s="41"/>
      <c r="AA68" s="41"/>
      <c r="AB68" s="41"/>
      <c r="AC68" s="95"/>
      <c r="AD68" s="96"/>
      <c r="AE68" s="41"/>
      <c r="AF68" s="41"/>
      <c r="AG68" s="41"/>
      <c r="AH68" s="41"/>
      <c r="AI68" s="223"/>
      <c r="AJ68" s="97"/>
      <c r="AK68" s="98"/>
      <c r="AL68" s="98"/>
      <c r="AM68" s="98"/>
      <c r="AN68" s="98"/>
      <c r="AO68" s="98"/>
      <c r="AP68" s="290"/>
      <c r="AQ68" s="98"/>
      <c r="AR68" s="98"/>
      <c r="AS68" s="98"/>
      <c r="AT68" s="98"/>
      <c r="AU68" s="99"/>
      <c r="AV68" s="97"/>
      <c r="AW68" s="98"/>
      <c r="AX68" s="98"/>
      <c r="AY68" s="98"/>
      <c r="AZ68" s="98"/>
      <c r="BA68" s="98"/>
      <c r="BB68" s="290"/>
      <c r="BC68" s="98"/>
      <c r="BD68" s="98"/>
      <c r="BE68" s="98"/>
      <c r="BF68" s="98"/>
      <c r="BG68" s="99"/>
    </row>
    <row r="69" spans="1:166" ht="47.25" customHeight="1" x14ac:dyDescent="0.25">
      <c r="A69" s="222"/>
      <c r="B69" s="41" t="s">
        <v>334</v>
      </c>
      <c r="C69" s="225" t="s">
        <v>272</v>
      </c>
      <c r="D69" s="225" t="s">
        <v>322</v>
      </c>
      <c r="E69" s="7" t="s">
        <v>335</v>
      </c>
      <c r="F69" s="96"/>
      <c r="G69" s="41"/>
      <c r="H69" s="41"/>
      <c r="I69" s="41"/>
      <c r="J69" s="41"/>
      <c r="K69" s="95"/>
      <c r="L69" s="96"/>
      <c r="M69" s="123"/>
      <c r="N69" s="123"/>
      <c r="O69" s="123"/>
      <c r="P69" s="41"/>
      <c r="Q69" s="95"/>
      <c r="R69" s="96"/>
      <c r="S69" s="41"/>
      <c r="T69" s="41"/>
      <c r="U69" s="41"/>
      <c r="V69" s="41"/>
      <c r="W69" s="95"/>
      <c r="X69" s="96"/>
      <c r="Y69" s="41"/>
      <c r="Z69" s="41"/>
      <c r="AA69" s="41"/>
      <c r="AB69" s="41"/>
      <c r="AC69" s="95"/>
      <c r="AD69" s="96"/>
      <c r="AE69" s="41"/>
      <c r="AF69" s="41"/>
      <c r="AG69" s="41"/>
      <c r="AH69" s="41"/>
      <c r="AI69" s="223"/>
      <c r="AJ69" s="97"/>
      <c r="AK69" s="98"/>
      <c r="AL69" s="98"/>
      <c r="AM69" s="98"/>
      <c r="AN69" s="98"/>
      <c r="AO69" s="98"/>
      <c r="AP69" s="290"/>
      <c r="AQ69" s="98"/>
      <c r="AR69" s="98"/>
      <c r="AS69" s="98"/>
      <c r="AT69" s="98"/>
      <c r="AU69" s="99"/>
      <c r="AV69" s="97"/>
      <c r="AW69" s="98"/>
      <c r="AX69" s="98"/>
      <c r="AY69" s="98"/>
      <c r="AZ69" s="98"/>
      <c r="BA69" s="98"/>
      <c r="BB69" s="290"/>
      <c r="BC69" s="98"/>
      <c r="BD69" s="98"/>
      <c r="BE69" s="98"/>
      <c r="BF69" s="98"/>
      <c r="BG69" s="99"/>
    </row>
    <row r="70" spans="1:166" x14ac:dyDescent="0.25">
      <c r="A70" s="5"/>
      <c r="B70" s="41" t="s">
        <v>227</v>
      </c>
      <c r="C70" s="225" t="s">
        <v>272</v>
      </c>
      <c r="D70" s="225" t="s">
        <v>269</v>
      </c>
      <c r="E70" s="7" t="s">
        <v>271</v>
      </c>
      <c r="F70" s="96"/>
      <c r="G70" s="123"/>
      <c r="H70" s="123"/>
      <c r="I70" s="123"/>
      <c r="J70" s="123"/>
      <c r="K70" s="124"/>
      <c r="L70" s="125"/>
      <c r="M70" s="123"/>
      <c r="N70" s="123"/>
      <c r="O70" s="41"/>
      <c r="P70" s="41"/>
      <c r="Q70" s="95"/>
      <c r="R70" s="96"/>
      <c r="S70" s="41"/>
      <c r="T70" s="41"/>
      <c r="U70" s="41"/>
      <c r="V70" s="41"/>
      <c r="W70" s="95"/>
      <c r="X70" s="96"/>
      <c r="Y70" s="41"/>
      <c r="Z70" s="41"/>
      <c r="AA70" s="41"/>
      <c r="AB70" s="41"/>
      <c r="AC70" s="95"/>
      <c r="AD70" s="96"/>
      <c r="AE70" s="41"/>
      <c r="AF70" s="41"/>
      <c r="AG70" s="41"/>
      <c r="AH70" s="41"/>
      <c r="AI70" s="223"/>
      <c r="AJ70" s="97"/>
      <c r="AK70" s="98"/>
      <c r="AL70" s="98"/>
      <c r="AM70" s="98"/>
      <c r="AN70" s="98"/>
      <c r="AO70" s="98"/>
      <c r="AP70" s="141"/>
      <c r="AQ70" s="141"/>
      <c r="AR70" s="141"/>
      <c r="AS70" s="141"/>
      <c r="AT70" s="141"/>
      <c r="AU70" s="142"/>
      <c r="AV70" s="97"/>
      <c r="AW70" s="98"/>
      <c r="AX70" s="98"/>
      <c r="AY70" s="98"/>
      <c r="AZ70" s="98"/>
      <c r="BA70" s="98"/>
      <c r="BB70" s="290"/>
      <c r="BC70" s="98"/>
      <c r="BD70" s="98"/>
      <c r="BE70" s="98"/>
      <c r="BF70" s="98"/>
      <c r="BG70" s="99"/>
    </row>
    <row r="71" spans="1:166" s="27" customFormat="1" x14ac:dyDescent="0.25">
      <c r="A71" s="80"/>
      <c r="B71" s="136" t="s">
        <v>336</v>
      </c>
      <c r="C71" s="136"/>
      <c r="D71" s="136"/>
      <c r="E71" s="137"/>
      <c r="F71" s="138"/>
      <c r="G71" s="136"/>
      <c r="H71" s="136"/>
      <c r="I71" s="136"/>
      <c r="J71" s="136"/>
      <c r="K71" s="139"/>
      <c r="L71" s="138"/>
      <c r="M71" s="136"/>
      <c r="N71" s="136"/>
      <c r="O71" s="136"/>
      <c r="P71" s="136"/>
      <c r="Q71" s="139"/>
      <c r="R71" s="138"/>
      <c r="S71" s="136"/>
      <c r="T71" s="136"/>
      <c r="U71" s="136"/>
      <c r="V71" s="136"/>
      <c r="W71" s="139"/>
      <c r="X71" s="138"/>
      <c r="Y71" s="136"/>
      <c r="Z71" s="136"/>
      <c r="AA71" s="136"/>
      <c r="AB71" s="136"/>
      <c r="AC71" s="139"/>
      <c r="AD71" s="138"/>
      <c r="AE71" s="136"/>
      <c r="AF71" s="136"/>
      <c r="AG71" s="136"/>
      <c r="AH71" s="136"/>
      <c r="AI71" s="137"/>
      <c r="AJ71" s="315"/>
      <c r="AK71" s="300"/>
      <c r="AL71" s="300"/>
      <c r="AM71" s="300"/>
      <c r="AN71" s="300"/>
      <c r="AO71" s="300"/>
      <c r="AP71" s="297"/>
      <c r="AQ71" s="136"/>
      <c r="AR71" s="136"/>
      <c r="AS71" s="136"/>
      <c r="AT71" s="136"/>
      <c r="AU71" s="139"/>
      <c r="AV71" s="138"/>
      <c r="AW71" s="136"/>
      <c r="AX71" s="136"/>
      <c r="AY71" s="136"/>
      <c r="AZ71" s="137"/>
      <c r="BA71" s="300"/>
      <c r="BB71" s="300"/>
      <c r="BC71" s="297"/>
      <c r="BD71" s="136"/>
      <c r="BE71" s="136"/>
      <c r="BF71" s="136"/>
      <c r="BG71" s="139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8"/>
      <c r="FB71" s="28"/>
      <c r="FC71" s="28"/>
      <c r="FD71" s="28"/>
      <c r="FE71" s="28"/>
      <c r="FF71" s="28"/>
      <c r="FG71" s="28"/>
      <c r="FH71" s="28"/>
      <c r="FI71" s="28"/>
      <c r="FJ71" s="28"/>
    </row>
    <row r="72" spans="1:166" ht="30" x14ac:dyDescent="0.25">
      <c r="A72" s="222"/>
      <c r="B72" s="143" t="s">
        <v>337</v>
      </c>
      <c r="C72" s="225" t="s">
        <v>269</v>
      </c>
      <c r="D72" s="225" t="s">
        <v>224</v>
      </c>
      <c r="E72" s="7" t="s">
        <v>151</v>
      </c>
      <c r="F72" s="96"/>
      <c r="G72" s="41"/>
      <c r="H72" s="41"/>
      <c r="I72" s="41"/>
      <c r="J72" s="41"/>
      <c r="K72" s="95"/>
      <c r="L72" s="96"/>
      <c r="M72" s="41"/>
      <c r="N72" s="41"/>
      <c r="O72" s="123"/>
      <c r="P72" s="123"/>
      <c r="Q72" s="123"/>
      <c r="R72" s="96"/>
      <c r="S72" s="41"/>
      <c r="T72" s="41"/>
      <c r="U72" s="41"/>
      <c r="V72" s="41"/>
      <c r="W72" s="95"/>
      <c r="X72" s="96"/>
      <c r="Y72" s="41"/>
      <c r="Z72" s="41"/>
      <c r="AA72" s="41"/>
      <c r="AB72" s="41"/>
      <c r="AC72" s="95"/>
      <c r="AD72" s="96"/>
      <c r="AE72" s="41"/>
      <c r="AF72" s="41"/>
      <c r="AG72" s="41"/>
      <c r="AH72" s="41"/>
      <c r="AI72" s="223"/>
      <c r="AJ72" s="97"/>
      <c r="AK72" s="98"/>
      <c r="AL72" s="98"/>
      <c r="AM72" s="98"/>
      <c r="AN72" s="98"/>
      <c r="AO72" s="98"/>
      <c r="AP72" s="290"/>
      <c r="AQ72" s="98"/>
      <c r="AR72" s="98"/>
      <c r="AS72" s="98"/>
      <c r="AT72" s="98"/>
      <c r="AU72" s="99"/>
      <c r="AV72" s="97"/>
      <c r="AW72" s="98"/>
      <c r="AX72" s="98"/>
      <c r="AY72" s="98"/>
      <c r="AZ72" s="318"/>
      <c r="BA72" s="98"/>
      <c r="BB72" s="98"/>
      <c r="BC72" s="290"/>
      <c r="BD72" s="98"/>
      <c r="BE72" s="98"/>
      <c r="BF72" s="98"/>
      <c r="BG72" s="99"/>
    </row>
    <row r="73" spans="1:166" ht="45" x14ac:dyDescent="0.25">
      <c r="A73" s="222"/>
      <c r="B73" s="224" t="s">
        <v>338</v>
      </c>
      <c r="C73" s="225" t="s">
        <v>269</v>
      </c>
      <c r="D73" s="225" t="s">
        <v>224</v>
      </c>
      <c r="E73" s="7" t="s">
        <v>339</v>
      </c>
      <c r="F73" s="96"/>
      <c r="G73" s="41"/>
      <c r="H73" s="41"/>
      <c r="I73" s="41"/>
      <c r="J73" s="41"/>
      <c r="K73" s="95"/>
      <c r="L73" s="96"/>
      <c r="M73" s="41"/>
      <c r="N73" s="41"/>
      <c r="O73" s="41"/>
      <c r="P73" s="41"/>
      <c r="Q73" s="124"/>
      <c r="R73" s="125"/>
      <c r="S73" s="123"/>
      <c r="T73" s="123"/>
      <c r="U73" s="123"/>
      <c r="V73" s="123"/>
      <c r="W73" s="124"/>
      <c r="X73" s="96"/>
      <c r="Y73" s="41"/>
      <c r="Z73" s="41"/>
      <c r="AA73" s="41"/>
      <c r="AB73" s="41"/>
      <c r="AC73" s="95"/>
      <c r="AD73" s="96"/>
      <c r="AE73" s="41"/>
      <c r="AF73" s="41"/>
      <c r="AG73" s="41"/>
      <c r="AH73" s="41"/>
      <c r="AI73" s="223"/>
      <c r="AJ73" s="97"/>
      <c r="AK73" s="98"/>
      <c r="AL73" s="98"/>
      <c r="AM73" s="98"/>
      <c r="AN73" s="98"/>
      <c r="AO73" s="98"/>
      <c r="AP73" s="290"/>
      <c r="AQ73" s="98"/>
      <c r="AR73" s="98"/>
      <c r="AS73" s="98"/>
      <c r="AT73" s="98"/>
      <c r="AU73" s="99"/>
      <c r="AV73" s="97"/>
      <c r="AW73" s="98"/>
      <c r="AX73" s="98"/>
      <c r="AY73" s="98"/>
      <c r="AZ73" s="318"/>
      <c r="BA73" s="98"/>
      <c r="BB73" s="98"/>
      <c r="BC73" s="290"/>
      <c r="BD73" s="98"/>
      <c r="BE73" s="98"/>
      <c r="BF73" s="98"/>
      <c r="BG73" s="99"/>
    </row>
    <row r="74" spans="1:166" x14ac:dyDescent="0.25">
      <c r="A74" s="222"/>
      <c r="B74" s="41" t="s">
        <v>236</v>
      </c>
      <c r="C74" s="225" t="s">
        <v>269</v>
      </c>
      <c r="D74" s="225" t="s">
        <v>224</v>
      </c>
      <c r="E74" s="7" t="s">
        <v>150</v>
      </c>
      <c r="F74" s="96"/>
      <c r="G74" s="41"/>
      <c r="H74" s="41"/>
      <c r="I74" s="41"/>
      <c r="J74" s="41"/>
      <c r="K74" s="95"/>
      <c r="L74" s="96"/>
      <c r="M74" s="41"/>
      <c r="N74" s="41"/>
      <c r="O74" s="41"/>
      <c r="P74" s="41"/>
      <c r="Q74" s="95"/>
      <c r="R74" s="125"/>
      <c r="S74" s="123"/>
      <c r="T74" s="123"/>
      <c r="U74" s="123"/>
      <c r="V74" s="123"/>
      <c r="W74" s="124"/>
      <c r="X74" s="125"/>
      <c r="Y74" s="41"/>
      <c r="Z74" s="41"/>
      <c r="AA74" s="41"/>
      <c r="AB74" s="41"/>
      <c r="AC74" s="95"/>
      <c r="AD74" s="96"/>
      <c r="AE74" s="41"/>
      <c r="AF74" s="41"/>
      <c r="AG74" s="41"/>
      <c r="AH74" s="41"/>
      <c r="AI74" s="223"/>
      <c r="AJ74" s="97"/>
      <c r="AK74" s="98"/>
      <c r="AL74" s="98"/>
      <c r="AM74" s="98"/>
      <c r="AN74" s="98"/>
      <c r="AO74" s="98"/>
      <c r="AP74" s="290"/>
      <c r="AQ74" s="98"/>
      <c r="AR74" s="98"/>
      <c r="AS74" s="98"/>
      <c r="AT74" s="98"/>
      <c r="AU74" s="99"/>
      <c r="AV74" s="97"/>
      <c r="AW74" s="98"/>
      <c r="AX74" s="98"/>
      <c r="AY74" s="98"/>
      <c r="AZ74" s="318"/>
      <c r="BA74" s="98"/>
      <c r="BB74" s="98"/>
      <c r="BC74" s="290"/>
      <c r="BD74" s="98"/>
      <c r="BE74" s="98"/>
      <c r="BF74" s="98"/>
      <c r="BG74" s="99"/>
    </row>
    <row r="75" spans="1:166" x14ac:dyDescent="0.25">
      <c r="A75" s="5"/>
      <c r="B75" s="41" t="s">
        <v>340</v>
      </c>
      <c r="C75" s="225" t="s">
        <v>269</v>
      </c>
      <c r="D75" s="225" t="s">
        <v>271</v>
      </c>
      <c r="E75" s="7" t="s">
        <v>271</v>
      </c>
      <c r="F75" s="96"/>
      <c r="G75" s="41"/>
      <c r="H75" s="41"/>
      <c r="I75" s="41"/>
      <c r="J75" s="41"/>
      <c r="K75" s="95"/>
      <c r="L75" s="96"/>
      <c r="M75" s="41"/>
      <c r="N75" s="123"/>
      <c r="O75" s="123"/>
      <c r="P75" s="123"/>
      <c r="Q75" s="124"/>
      <c r="R75" s="125"/>
      <c r="S75" s="123"/>
      <c r="T75" s="123"/>
      <c r="U75" s="123"/>
      <c r="V75" s="123"/>
      <c r="W75" s="124"/>
      <c r="X75" s="125"/>
      <c r="Y75" s="123"/>
      <c r="Z75" s="41"/>
      <c r="AA75" s="41"/>
      <c r="AB75" s="41"/>
      <c r="AC75" s="95"/>
      <c r="AD75" s="96"/>
      <c r="AE75" s="41"/>
      <c r="AF75" s="41"/>
      <c r="AG75" s="41"/>
      <c r="AH75" s="41"/>
      <c r="AI75" s="223"/>
      <c r="AJ75" s="97"/>
      <c r="AK75" s="98"/>
      <c r="AL75" s="98"/>
      <c r="AM75" s="98"/>
      <c r="AN75" s="98"/>
      <c r="AO75" s="98"/>
      <c r="AP75" s="290"/>
      <c r="AQ75" s="98"/>
      <c r="AR75" s="98"/>
      <c r="AS75" s="98"/>
      <c r="AT75" s="98"/>
      <c r="AU75" s="99"/>
      <c r="AV75" s="97"/>
      <c r="AW75" s="98"/>
      <c r="AX75" s="98"/>
      <c r="AY75" s="98"/>
      <c r="AZ75" s="318"/>
      <c r="BA75" s="98"/>
      <c r="BB75" s="98"/>
      <c r="BC75" s="290"/>
      <c r="BD75" s="98"/>
      <c r="BE75" s="98"/>
      <c r="BF75" s="98"/>
      <c r="BG75" s="99"/>
    </row>
    <row r="76" spans="1:166" s="27" customFormat="1" x14ac:dyDescent="0.25">
      <c r="A76" s="80"/>
      <c r="B76" s="136" t="s">
        <v>341</v>
      </c>
      <c r="C76" s="136"/>
      <c r="D76" s="136"/>
      <c r="E76" s="137"/>
      <c r="F76" s="138"/>
      <c r="G76" s="136"/>
      <c r="H76" s="136"/>
      <c r="I76" s="136"/>
      <c r="J76" s="136"/>
      <c r="K76" s="139"/>
      <c r="L76" s="138"/>
      <c r="M76" s="136"/>
      <c r="N76" s="136"/>
      <c r="O76" s="136"/>
      <c r="P76" s="136"/>
      <c r="Q76" s="139"/>
      <c r="R76" s="138"/>
      <c r="S76" s="136"/>
      <c r="T76" s="136"/>
      <c r="U76" s="136"/>
      <c r="V76" s="136"/>
      <c r="W76" s="139"/>
      <c r="X76" s="138"/>
      <c r="Y76" s="136"/>
      <c r="Z76" s="136"/>
      <c r="AA76" s="136"/>
      <c r="AB76" s="136"/>
      <c r="AC76" s="139"/>
      <c r="AD76" s="138"/>
      <c r="AE76" s="136"/>
      <c r="AF76" s="136"/>
      <c r="AG76" s="136"/>
      <c r="AH76" s="136"/>
      <c r="AI76" s="137"/>
      <c r="AJ76" s="315"/>
      <c r="AK76" s="300"/>
      <c r="AL76" s="300"/>
      <c r="AM76" s="300"/>
      <c r="AN76" s="300"/>
      <c r="AO76" s="300"/>
      <c r="AP76" s="297"/>
      <c r="AQ76" s="136"/>
      <c r="AR76" s="136"/>
      <c r="AS76" s="136"/>
      <c r="AT76" s="136"/>
      <c r="AU76" s="139"/>
      <c r="AV76" s="138"/>
      <c r="AW76" s="136"/>
      <c r="AX76" s="136"/>
      <c r="AY76" s="136"/>
      <c r="AZ76" s="137"/>
      <c r="BA76" s="300"/>
      <c r="BB76" s="300"/>
      <c r="BC76" s="297"/>
      <c r="BD76" s="136"/>
      <c r="BE76" s="136"/>
      <c r="BF76" s="136"/>
      <c r="BG76" s="139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8"/>
      <c r="FB76" s="28"/>
      <c r="FC76" s="28"/>
      <c r="FD76" s="28"/>
      <c r="FE76" s="28"/>
      <c r="FF76" s="28"/>
      <c r="FG76" s="28"/>
      <c r="FH76" s="28"/>
      <c r="FI76" s="28"/>
      <c r="FJ76" s="28"/>
    </row>
    <row r="77" spans="1:166" x14ac:dyDescent="0.25">
      <c r="A77" s="222"/>
      <c r="B77" s="41" t="s">
        <v>342</v>
      </c>
      <c r="C77" s="225" t="s">
        <v>273</v>
      </c>
      <c r="D77" s="225" t="s">
        <v>224</v>
      </c>
      <c r="E77" s="7" t="s">
        <v>343</v>
      </c>
      <c r="F77" s="96"/>
      <c r="G77" s="41"/>
      <c r="H77" s="41"/>
      <c r="I77" s="41"/>
      <c r="J77" s="41"/>
      <c r="K77" s="95"/>
      <c r="L77" s="96"/>
      <c r="M77" s="41"/>
      <c r="N77" s="41"/>
      <c r="O77" s="41"/>
      <c r="P77" s="41"/>
      <c r="Q77" s="95"/>
      <c r="R77" s="96"/>
      <c r="S77" s="41"/>
      <c r="T77" s="41"/>
      <c r="U77" s="41"/>
      <c r="V77" s="41"/>
      <c r="W77" s="95"/>
      <c r="X77" s="96"/>
      <c r="Y77" s="100"/>
      <c r="Z77" s="100"/>
      <c r="AA77" s="41"/>
      <c r="AB77" s="41"/>
      <c r="AC77" s="95"/>
      <c r="AD77" s="96"/>
      <c r="AE77" s="41"/>
      <c r="AF77" s="41"/>
      <c r="AG77" s="41"/>
      <c r="AH77" s="41"/>
      <c r="AI77" s="223"/>
      <c r="AJ77" s="97"/>
      <c r="AK77" s="98"/>
      <c r="AL77" s="98"/>
      <c r="AM77" s="98"/>
      <c r="AN77" s="98"/>
      <c r="AO77" s="98"/>
      <c r="AP77" s="290"/>
      <c r="AQ77" s="98"/>
      <c r="AR77" s="98"/>
      <c r="AS77" s="98"/>
      <c r="AT77" s="98"/>
      <c r="AU77" s="99"/>
      <c r="AV77" s="97"/>
      <c r="AW77" s="98"/>
      <c r="AX77" s="98"/>
      <c r="AY77" s="98"/>
      <c r="AZ77" s="318"/>
      <c r="BA77" s="98"/>
      <c r="BB77" s="98"/>
      <c r="BC77" s="290"/>
      <c r="BD77" s="98"/>
      <c r="BE77" s="98"/>
      <c r="BF77" s="98"/>
      <c r="BG77" s="99"/>
    </row>
    <row r="78" spans="1:166" ht="45" x14ac:dyDescent="0.25">
      <c r="A78" s="222"/>
      <c r="B78" s="41" t="s">
        <v>242</v>
      </c>
      <c r="C78" s="225" t="s">
        <v>273</v>
      </c>
      <c r="D78" s="225" t="s">
        <v>322</v>
      </c>
      <c r="E78" s="7" t="s">
        <v>344</v>
      </c>
      <c r="F78" s="96"/>
      <c r="G78" s="41"/>
      <c r="H78" s="41"/>
      <c r="I78" s="41"/>
      <c r="J78" s="41"/>
      <c r="K78" s="95"/>
      <c r="L78" s="96"/>
      <c r="M78" s="41"/>
      <c r="N78" s="41"/>
      <c r="O78" s="41"/>
      <c r="P78" s="41"/>
      <c r="Q78" s="95"/>
      <c r="R78" s="96"/>
      <c r="S78" s="41"/>
      <c r="T78" s="41"/>
      <c r="U78" s="41"/>
      <c r="V78" s="41"/>
      <c r="W78" s="95"/>
      <c r="X78" s="96"/>
      <c r="Y78" s="41"/>
      <c r="Z78" s="41"/>
      <c r="AA78" s="123"/>
      <c r="AB78" s="41"/>
      <c r="AC78" s="95"/>
      <c r="AD78" s="96"/>
      <c r="AE78" s="41"/>
      <c r="AF78" s="41"/>
      <c r="AG78" s="41"/>
      <c r="AH78" s="41"/>
      <c r="AI78" s="223"/>
      <c r="AJ78" s="97"/>
      <c r="AK78" s="98"/>
      <c r="AL78" s="98"/>
      <c r="AM78" s="98"/>
      <c r="AN78" s="98"/>
      <c r="AO78" s="98"/>
      <c r="AP78" s="290"/>
      <c r="AQ78" s="98"/>
      <c r="AR78" s="98"/>
      <c r="AS78" s="98"/>
      <c r="AT78" s="98"/>
      <c r="AU78" s="99"/>
      <c r="AV78" s="97"/>
      <c r="AW78" s="98"/>
      <c r="AX78" s="98"/>
      <c r="AY78" s="98"/>
      <c r="AZ78" s="318"/>
      <c r="BA78" s="98"/>
      <c r="BB78" s="98"/>
      <c r="BC78" s="290"/>
      <c r="BD78" s="98"/>
      <c r="BE78" s="98"/>
      <c r="BF78" s="98"/>
      <c r="BG78" s="99"/>
    </row>
    <row r="79" spans="1:166" ht="45" x14ac:dyDescent="0.25">
      <c r="A79" s="222"/>
      <c r="B79" s="41" t="s">
        <v>243</v>
      </c>
      <c r="C79" s="225" t="s">
        <v>273</v>
      </c>
      <c r="D79" s="225" t="s">
        <v>322</v>
      </c>
      <c r="E79" s="7" t="s">
        <v>345</v>
      </c>
      <c r="F79" s="96"/>
      <c r="G79" s="41"/>
      <c r="H79" s="41"/>
      <c r="I79" s="41"/>
      <c r="J79" s="41"/>
      <c r="K79" s="95"/>
      <c r="L79" s="96"/>
      <c r="M79" s="41"/>
      <c r="N79" s="41"/>
      <c r="O79" s="41"/>
      <c r="P79" s="41"/>
      <c r="Q79" s="95"/>
      <c r="R79" s="96"/>
      <c r="S79" s="41"/>
      <c r="T79" s="41"/>
      <c r="U79" s="41"/>
      <c r="V79" s="41"/>
      <c r="W79" s="95"/>
      <c r="X79" s="96"/>
      <c r="Y79" s="41"/>
      <c r="Z79" s="41"/>
      <c r="AA79" s="41"/>
      <c r="AB79" s="123"/>
      <c r="AC79" s="124"/>
      <c r="AD79" s="125"/>
      <c r="AE79" s="123"/>
      <c r="AF79" s="123"/>
      <c r="AG79" s="123"/>
      <c r="AH79" s="41"/>
      <c r="AI79" s="223"/>
      <c r="AJ79" s="97"/>
      <c r="AK79" s="98"/>
      <c r="AL79" s="98"/>
      <c r="AM79" s="98"/>
      <c r="AN79" s="98"/>
      <c r="AO79" s="98"/>
      <c r="AP79" s="290"/>
      <c r="AQ79" s="98"/>
      <c r="AR79" s="98"/>
      <c r="AS79" s="98"/>
      <c r="AT79" s="98"/>
      <c r="AU79" s="99"/>
      <c r="AV79" s="97"/>
      <c r="AW79" s="98"/>
      <c r="AX79" s="98"/>
      <c r="AY79" s="98"/>
      <c r="AZ79" s="318"/>
      <c r="BA79" s="98"/>
      <c r="BB79" s="98"/>
      <c r="BC79" s="290"/>
      <c r="BD79" s="98"/>
      <c r="BE79" s="98"/>
      <c r="BF79" s="98"/>
      <c r="BG79" s="99"/>
    </row>
    <row r="80" spans="1:166" ht="45" x14ac:dyDescent="0.25">
      <c r="A80" s="222"/>
      <c r="B80" s="41" t="s">
        <v>346</v>
      </c>
      <c r="C80" s="225" t="s">
        <v>273</v>
      </c>
      <c r="D80" s="225" t="s">
        <v>322</v>
      </c>
      <c r="E80" s="7" t="s">
        <v>347</v>
      </c>
      <c r="F80" s="96"/>
      <c r="G80" s="41"/>
      <c r="H80" s="41"/>
      <c r="I80" s="41"/>
      <c r="J80" s="41"/>
      <c r="K80" s="95"/>
      <c r="L80" s="96"/>
      <c r="M80" s="41"/>
      <c r="N80" s="41"/>
      <c r="O80" s="41"/>
      <c r="P80" s="41"/>
      <c r="Q80" s="95"/>
      <c r="R80" s="96"/>
      <c r="S80" s="41"/>
      <c r="T80" s="41"/>
      <c r="U80" s="41"/>
      <c r="V80" s="41"/>
      <c r="W80" s="95"/>
      <c r="X80" s="96"/>
      <c r="Y80" s="41"/>
      <c r="Z80" s="41"/>
      <c r="AA80" s="41"/>
      <c r="AB80" s="41"/>
      <c r="AC80" s="95"/>
      <c r="AD80" s="96"/>
      <c r="AE80" s="41"/>
      <c r="AF80" s="100"/>
      <c r="AG80" s="100"/>
      <c r="AH80" s="41"/>
      <c r="AI80" s="223"/>
      <c r="AJ80" s="97"/>
      <c r="AK80" s="98"/>
      <c r="AL80" s="98"/>
      <c r="AM80" s="98"/>
      <c r="AN80" s="98"/>
      <c r="AO80" s="98"/>
      <c r="AP80" s="290"/>
      <c r="AQ80" s="98"/>
      <c r="AR80" s="98"/>
      <c r="AS80" s="98"/>
      <c r="AT80" s="98"/>
      <c r="AU80" s="99"/>
      <c r="AV80" s="97"/>
      <c r="AW80" s="98"/>
      <c r="AX80" s="98"/>
      <c r="AY80" s="98"/>
      <c r="AZ80" s="318"/>
      <c r="BA80" s="98"/>
      <c r="BB80" s="98"/>
      <c r="BC80" s="290"/>
      <c r="BD80" s="98"/>
      <c r="BE80" s="98"/>
      <c r="BF80" s="98"/>
      <c r="BG80" s="99"/>
    </row>
    <row r="81" spans="1:166" ht="30" x14ac:dyDescent="0.25">
      <c r="A81" s="222"/>
      <c r="B81" s="41" t="s">
        <v>348</v>
      </c>
      <c r="C81" s="225" t="s">
        <v>273</v>
      </c>
      <c r="D81" s="225" t="s">
        <v>271</v>
      </c>
      <c r="E81" s="7" t="s">
        <v>349</v>
      </c>
      <c r="F81" s="96"/>
      <c r="G81" s="41"/>
      <c r="H81" s="41"/>
      <c r="I81" s="41"/>
      <c r="J81" s="41"/>
      <c r="K81" s="95"/>
      <c r="L81" s="96"/>
      <c r="M81" s="41"/>
      <c r="N81" s="41"/>
      <c r="O81" s="41"/>
      <c r="P81" s="41"/>
      <c r="Q81" s="95"/>
      <c r="R81" s="96"/>
      <c r="S81" s="41"/>
      <c r="T81" s="41"/>
      <c r="U81" s="41"/>
      <c r="V81" s="41"/>
      <c r="W81" s="95"/>
      <c r="X81" s="96"/>
      <c r="Y81" s="41"/>
      <c r="Z81" s="41"/>
      <c r="AA81" s="41"/>
      <c r="AB81" s="41"/>
      <c r="AC81" s="95"/>
      <c r="AD81" s="96"/>
      <c r="AE81" s="41"/>
      <c r="AF81" s="41"/>
      <c r="AG81" s="100"/>
      <c r="AH81" s="100"/>
      <c r="AI81" s="223"/>
      <c r="AJ81" s="97"/>
      <c r="AK81" s="98"/>
      <c r="AL81" s="98"/>
      <c r="AM81" s="98"/>
      <c r="AN81" s="98"/>
      <c r="AO81" s="98"/>
      <c r="AP81" s="290"/>
      <c r="AQ81" s="98"/>
      <c r="AR81" s="98"/>
      <c r="AS81" s="98"/>
      <c r="AT81" s="98"/>
      <c r="AU81" s="99"/>
      <c r="AV81" s="97"/>
      <c r="AW81" s="98"/>
      <c r="AX81" s="98"/>
      <c r="AY81" s="98"/>
      <c r="AZ81" s="318"/>
      <c r="BA81" s="98"/>
      <c r="BB81" s="98"/>
      <c r="BC81" s="290"/>
      <c r="BD81" s="98"/>
      <c r="BE81" s="98"/>
      <c r="BF81" s="98"/>
      <c r="BG81" s="99"/>
    </row>
    <row r="82" spans="1:166" ht="45" x14ac:dyDescent="0.25">
      <c r="A82" s="222"/>
      <c r="B82" s="41" t="s">
        <v>266</v>
      </c>
      <c r="C82" s="225" t="s">
        <v>273</v>
      </c>
      <c r="D82" s="225" t="s">
        <v>322</v>
      </c>
      <c r="E82" s="7" t="s">
        <v>244</v>
      </c>
      <c r="F82" s="96"/>
      <c r="G82" s="41"/>
      <c r="H82" s="41"/>
      <c r="I82" s="41"/>
      <c r="J82" s="41"/>
      <c r="K82" s="95"/>
      <c r="L82" s="96"/>
      <c r="M82" s="41"/>
      <c r="N82" s="41"/>
      <c r="O82" s="41"/>
      <c r="P82" s="41"/>
      <c r="Q82" s="95"/>
      <c r="R82" s="96"/>
      <c r="S82" s="41"/>
      <c r="T82" s="41"/>
      <c r="U82" s="41"/>
      <c r="V82" s="41"/>
      <c r="W82" s="95"/>
      <c r="X82" s="96"/>
      <c r="Y82" s="41"/>
      <c r="Z82" s="41"/>
      <c r="AA82" s="41"/>
      <c r="AB82" s="41"/>
      <c r="AC82" s="95"/>
      <c r="AD82" s="96"/>
      <c r="AE82" s="41"/>
      <c r="AF82" s="41"/>
      <c r="AG82" s="100"/>
      <c r="AH82" s="100"/>
      <c r="AI82" s="223"/>
      <c r="AJ82" s="97"/>
      <c r="AK82" s="98"/>
      <c r="AL82" s="98"/>
      <c r="AM82" s="98"/>
      <c r="AN82" s="98"/>
      <c r="AO82" s="98"/>
      <c r="AP82" s="290"/>
      <c r="AQ82" s="98"/>
      <c r="AR82" s="98"/>
      <c r="AS82" s="98"/>
      <c r="AT82" s="98"/>
      <c r="AU82" s="99"/>
      <c r="AV82" s="97"/>
      <c r="AW82" s="98"/>
      <c r="AX82" s="98"/>
      <c r="AY82" s="98"/>
      <c r="AZ82" s="318"/>
      <c r="BA82" s="98"/>
      <c r="BB82" s="98"/>
      <c r="BC82" s="290"/>
      <c r="BD82" s="98"/>
      <c r="BE82" s="98"/>
      <c r="BF82" s="98"/>
      <c r="BG82" s="99"/>
    </row>
    <row r="83" spans="1:166" x14ac:dyDescent="0.25">
      <c r="A83" s="5"/>
      <c r="B83" s="41" t="s">
        <v>133</v>
      </c>
      <c r="C83" s="225" t="s">
        <v>273</v>
      </c>
      <c r="D83" s="225" t="s">
        <v>269</v>
      </c>
      <c r="E83" s="7" t="s">
        <v>271</v>
      </c>
      <c r="F83" s="96"/>
      <c r="G83" s="41"/>
      <c r="H83" s="41"/>
      <c r="I83" s="41"/>
      <c r="J83" s="41"/>
      <c r="K83" s="95"/>
      <c r="L83" s="96"/>
      <c r="M83" s="41"/>
      <c r="N83" s="41"/>
      <c r="O83" s="41"/>
      <c r="P83" s="41"/>
      <c r="Q83" s="95"/>
      <c r="R83" s="96"/>
      <c r="S83" s="41"/>
      <c r="T83" s="41"/>
      <c r="U83" s="41"/>
      <c r="V83" s="41"/>
      <c r="W83" s="95"/>
      <c r="X83" s="94"/>
      <c r="Y83" s="100"/>
      <c r="Z83" s="100"/>
      <c r="AA83" s="100"/>
      <c r="AB83" s="100"/>
      <c r="AC83" s="102"/>
      <c r="AD83" s="125"/>
      <c r="AE83" s="123"/>
      <c r="AF83" s="123"/>
      <c r="AG83" s="123"/>
      <c r="AH83" s="123"/>
      <c r="AI83" s="221"/>
      <c r="AJ83" s="97"/>
      <c r="AK83" s="98"/>
      <c r="AL83" s="98"/>
      <c r="AM83" s="98"/>
      <c r="AN83" s="98"/>
      <c r="AO83" s="98"/>
      <c r="AP83" s="141"/>
      <c r="AQ83" s="141"/>
      <c r="AR83" s="141"/>
      <c r="AS83" s="141"/>
      <c r="AT83" s="141"/>
      <c r="AU83" s="142"/>
      <c r="AV83" s="140"/>
      <c r="AW83" s="141"/>
      <c r="AX83" s="141"/>
      <c r="AY83" s="141"/>
      <c r="AZ83" s="141"/>
      <c r="BA83" s="98"/>
      <c r="BB83" s="98"/>
      <c r="BC83" s="141"/>
      <c r="BD83" s="141"/>
      <c r="BE83" s="141"/>
      <c r="BF83" s="141"/>
      <c r="BG83" s="142"/>
    </row>
    <row r="84" spans="1:166" s="27" customFormat="1" x14ac:dyDescent="0.25">
      <c r="A84" s="80"/>
      <c r="B84" s="136" t="s">
        <v>138</v>
      </c>
      <c r="C84" s="136"/>
      <c r="D84" s="136"/>
      <c r="E84" s="137"/>
      <c r="F84" s="138"/>
      <c r="G84" s="136"/>
      <c r="H84" s="136"/>
      <c r="I84" s="136"/>
      <c r="J84" s="136"/>
      <c r="K84" s="139"/>
      <c r="L84" s="138"/>
      <c r="M84" s="136"/>
      <c r="N84" s="136"/>
      <c r="O84" s="136"/>
      <c r="P84" s="136"/>
      <c r="Q84" s="139"/>
      <c r="R84" s="138"/>
      <c r="S84" s="136"/>
      <c r="T84" s="136"/>
      <c r="U84" s="136"/>
      <c r="V84" s="136"/>
      <c r="W84" s="139"/>
      <c r="X84" s="138"/>
      <c r="Y84" s="136"/>
      <c r="Z84" s="136"/>
      <c r="AA84" s="136"/>
      <c r="AB84" s="136"/>
      <c r="AC84" s="139"/>
      <c r="AD84" s="138"/>
      <c r="AE84" s="136"/>
      <c r="AF84" s="136"/>
      <c r="AG84" s="136"/>
      <c r="AH84" s="136"/>
      <c r="AI84" s="137"/>
      <c r="AJ84" s="315"/>
      <c r="AK84" s="300"/>
      <c r="AL84" s="300"/>
      <c r="AM84" s="300"/>
      <c r="AN84" s="300"/>
      <c r="AO84" s="300"/>
      <c r="AP84" s="297"/>
      <c r="AQ84" s="136"/>
      <c r="AR84" s="136"/>
      <c r="AS84" s="136"/>
      <c r="AT84" s="136"/>
      <c r="AU84" s="139"/>
      <c r="AV84" s="138"/>
      <c r="AW84" s="136"/>
      <c r="AX84" s="136"/>
      <c r="AY84" s="136"/>
      <c r="AZ84" s="137"/>
      <c r="BA84" s="300"/>
      <c r="BB84" s="300"/>
      <c r="BC84" s="297"/>
      <c r="BD84" s="136"/>
      <c r="BE84" s="136"/>
      <c r="BF84" s="136"/>
      <c r="BG84" s="139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8"/>
      <c r="FB84" s="28"/>
      <c r="FC84" s="28"/>
      <c r="FD84" s="28"/>
      <c r="FE84" s="28"/>
      <c r="FF84" s="28"/>
      <c r="FG84" s="28"/>
      <c r="FH84" s="28"/>
      <c r="FI84" s="28"/>
      <c r="FJ84" s="28"/>
    </row>
    <row r="85" spans="1:166" ht="45" x14ac:dyDescent="0.25">
      <c r="A85" s="5"/>
      <c r="B85" s="143" t="s">
        <v>125</v>
      </c>
      <c r="C85" s="225" t="s">
        <v>269</v>
      </c>
      <c r="D85" s="225" t="s">
        <v>322</v>
      </c>
      <c r="E85" s="7" t="s">
        <v>267</v>
      </c>
      <c r="F85" s="96"/>
      <c r="G85" s="41"/>
      <c r="H85" s="41"/>
      <c r="I85" s="41"/>
      <c r="J85" s="41"/>
      <c r="K85" s="95"/>
      <c r="L85" s="96"/>
      <c r="M85" s="41"/>
      <c r="N85" s="41"/>
      <c r="O85" s="41"/>
      <c r="P85" s="41"/>
      <c r="Q85" s="95"/>
      <c r="R85" s="96"/>
      <c r="S85" s="41"/>
      <c r="T85" s="41"/>
      <c r="U85" s="41"/>
      <c r="V85" s="41"/>
      <c r="W85" s="95"/>
      <c r="X85" s="96"/>
      <c r="Y85" s="41"/>
      <c r="Z85" s="41"/>
      <c r="AA85" s="41"/>
      <c r="AB85" s="41"/>
      <c r="AC85" s="95"/>
      <c r="AD85" s="96"/>
      <c r="AE85" s="41"/>
      <c r="AF85" s="41"/>
      <c r="AG85" s="41"/>
      <c r="AH85" s="41"/>
      <c r="AI85" s="223"/>
      <c r="AJ85" s="126"/>
      <c r="AK85" s="127"/>
      <c r="AL85" s="127"/>
      <c r="AM85" s="127"/>
      <c r="AN85" s="127"/>
      <c r="AO85" s="127"/>
      <c r="AP85" s="295"/>
      <c r="AQ85" s="127"/>
      <c r="AR85" s="127"/>
      <c r="AS85" s="127"/>
      <c r="AT85" s="127"/>
      <c r="AU85" s="128"/>
      <c r="AV85" s="126"/>
      <c r="AW85" s="127"/>
      <c r="AX85" s="127"/>
      <c r="AY85" s="127"/>
      <c r="AZ85" s="322"/>
      <c r="BA85" s="127"/>
      <c r="BB85" s="127"/>
      <c r="BC85" s="295"/>
      <c r="BD85" s="127"/>
      <c r="BE85" s="127"/>
      <c r="BF85" s="127"/>
      <c r="BG85" s="128"/>
    </row>
    <row r="86" spans="1:166" ht="45" x14ac:dyDescent="0.25">
      <c r="A86" s="5"/>
      <c r="B86" s="143" t="s">
        <v>124</v>
      </c>
      <c r="C86" s="225" t="s">
        <v>269</v>
      </c>
      <c r="D86" s="225" t="s">
        <v>322</v>
      </c>
      <c r="E86" s="7" t="s">
        <v>152</v>
      </c>
      <c r="F86" s="96"/>
      <c r="G86" s="41"/>
      <c r="H86" s="41"/>
      <c r="I86" s="41"/>
      <c r="J86" s="41"/>
      <c r="K86" s="95"/>
      <c r="L86" s="96"/>
      <c r="M86" s="41"/>
      <c r="N86" s="41"/>
      <c r="O86" s="41"/>
      <c r="P86" s="41"/>
      <c r="Q86" s="95"/>
      <c r="R86" s="96"/>
      <c r="S86" s="41"/>
      <c r="T86" s="41"/>
      <c r="U86" s="41"/>
      <c r="V86" s="41"/>
      <c r="W86" s="95"/>
      <c r="X86" s="96"/>
      <c r="Y86" s="41"/>
      <c r="Z86" s="41"/>
      <c r="AA86" s="41"/>
      <c r="AB86" s="41"/>
      <c r="AC86" s="95"/>
      <c r="AD86" s="96"/>
      <c r="AE86" s="41"/>
      <c r="AF86" s="41"/>
      <c r="AG86" s="41"/>
      <c r="AH86" s="41"/>
      <c r="AI86" s="223"/>
      <c r="AJ86" s="97"/>
      <c r="AK86" s="98"/>
      <c r="AL86" s="98"/>
      <c r="AM86" s="98"/>
      <c r="AN86" s="98"/>
      <c r="AO86" s="98"/>
      <c r="AP86" s="290"/>
      <c r="AQ86" s="98"/>
      <c r="AR86" s="98"/>
      <c r="AS86" s="98"/>
      <c r="AT86" s="98"/>
      <c r="AU86" s="99"/>
      <c r="AV86" s="97"/>
      <c r="AW86" s="98"/>
      <c r="AX86" s="98"/>
      <c r="AY86" s="98"/>
      <c r="AZ86" s="318"/>
      <c r="BA86" s="98"/>
      <c r="BB86" s="98"/>
      <c r="BC86" s="295"/>
      <c r="BD86" s="127"/>
      <c r="BE86" s="127"/>
      <c r="BF86" s="98"/>
      <c r="BG86" s="99"/>
    </row>
    <row r="87" spans="1:166" ht="15.75" thickBot="1" x14ac:dyDescent="0.3">
      <c r="A87" s="3"/>
      <c r="B87" s="41"/>
      <c r="C87" s="225"/>
      <c r="D87" s="225"/>
      <c r="E87" s="7"/>
      <c r="F87" s="144"/>
      <c r="G87" s="145"/>
      <c r="H87" s="145"/>
      <c r="I87" s="145"/>
      <c r="J87" s="145"/>
      <c r="K87" s="146"/>
      <c r="L87" s="144"/>
      <c r="M87" s="145"/>
      <c r="N87" s="145"/>
      <c r="O87" s="145"/>
      <c r="P87" s="145"/>
      <c r="Q87" s="146"/>
      <c r="R87" s="144"/>
      <c r="S87" s="145"/>
      <c r="T87" s="145"/>
      <c r="U87" s="145"/>
      <c r="V87" s="145"/>
      <c r="W87" s="146"/>
      <c r="X87" s="144"/>
      <c r="Y87" s="145"/>
      <c r="Z87" s="145"/>
      <c r="AA87" s="145"/>
      <c r="AB87" s="145"/>
      <c r="AC87" s="146"/>
      <c r="AD87" s="144"/>
      <c r="AE87" s="145"/>
      <c r="AF87" s="145"/>
      <c r="AG87" s="145"/>
      <c r="AH87" s="145"/>
      <c r="AI87" s="235"/>
      <c r="AJ87" s="147"/>
      <c r="AK87" s="148"/>
      <c r="AL87" s="148"/>
      <c r="AM87" s="148"/>
      <c r="AN87" s="148"/>
      <c r="AO87" s="148"/>
      <c r="AP87" s="298"/>
      <c r="AQ87" s="148"/>
      <c r="AR87" s="148"/>
      <c r="AS87" s="148"/>
      <c r="AT87" s="148"/>
      <c r="AU87" s="149"/>
      <c r="AV87" s="147"/>
      <c r="AW87" s="148"/>
      <c r="AX87" s="148"/>
      <c r="AY87" s="148"/>
      <c r="AZ87" s="324"/>
      <c r="BA87" s="148"/>
      <c r="BB87" s="148"/>
      <c r="BC87" s="298"/>
      <c r="BD87" s="148"/>
      <c r="BE87" s="148"/>
      <c r="BF87" s="148"/>
      <c r="BG87" s="149"/>
    </row>
    <row r="1048575" spans="41:41" x14ac:dyDescent="0.25">
      <c r="AO1048575" s="95"/>
    </row>
  </sheetData>
  <mergeCells count="25">
    <mergeCell ref="AV3:AX3"/>
    <mergeCell ref="AY3:BG3"/>
    <mergeCell ref="AJ1:BG1"/>
    <mergeCell ref="F2:K2"/>
    <mergeCell ref="L2:Q2"/>
    <mergeCell ref="R2:W2"/>
    <mergeCell ref="X2:AC2"/>
    <mergeCell ref="AD2:AI2"/>
    <mergeCell ref="AJ2:AU2"/>
    <mergeCell ref="AV2:BG2"/>
    <mergeCell ref="F1:AI1"/>
    <mergeCell ref="F3:K3"/>
    <mergeCell ref="L3:N3"/>
    <mergeCell ref="O3:Q3"/>
    <mergeCell ref="R3:W3"/>
    <mergeCell ref="AM3:AU3"/>
    <mergeCell ref="X3:Z3"/>
    <mergeCell ref="AA3:AC3"/>
    <mergeCell ref="AD3:AI3"/>
    <mergeCell ref="AJ3:AL3"/>
    <mergeCell ref="A1:A5"/>
    <mergeCell ref="B1:B5"/>
    <mergeCell ref="C1:C5"/>
    <mergeCell ref="D1:D5"/>
    <mergeCell ref="E1:E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zoomScale="70" zoomScaleNormal="70" workbookViewId="0">
      <selection activeCell="B15" sqref="B15"/>
    </sheetView>
  </sheetViews>
  <sheetFormatPr defaultRowHeight="15" x14ac:dyDescent="0.25"/>
  <cols>
    <col min="2" max="2" width="49" style="21" customWidth="1"/>
    <col min="3" max="3" width="13.7109375" customWidth="1"/>
    <col min="4" max="4" width="15.28515625" customWidth="1"/>
    <col min="5" max="5" width="9.42578125" bestFit="1" customWidth="1"/>
    <col min="6" max="6" width="12.85546875" bestFit="1" customWidth="1"/>
    <col min="7" max="7" width="11" bestFit="1" customWidth="1"/>
    <col min="8" max="8" width="15" customWidth="1"/>
    <col min="9" max="9" width="13.28515625" customWidth="1"/>
    <col min="10" max="10" width="9.5703125" bestFit="1" customWidth="1"/>
    <col min="11" max="11" width="19.42578125" customWidth="1"/>
    <col min="12" max="12" width="10.42578125" customWidth="1"/>
    <col min="13" max="15" width="0" hidden="1" customWidth="1"/>
    <col min="16" max="16" width="9.5703125" hidden="1" customWidth="1"/>
    <col min="17" max="18" width="0" hidden="1" customWidth="1"/>
  </cols>
  <sheetData>
    <row r="1" spans="1:18" ht="36" x14ac:dyDescent="0.55000000000000004">
      <c r="A1" s="379" t="s">
        <v>69</v>
      </c>
      <c r="B1" s="380"/>
      <c r="C1" s="380"/>
      <c r="D1" s="381"/>
      <c r="E1" s="382" t="s">
        <v>155</v>
      </c>
      <c r="F1" s="383"/>
      <c r="G1" s="383"/>
      <c r="H1" s="383"/>
      <c r="I1" s="383"/>
      <c r="J1" s="383"/>
      <c r="K1" s="32"/>
    </row>
    <row r="2" spans="1:18" ht="15" customHeight="1" x14ac:dyDescent="0.25">
      <c r="A2" s="384" t="s">
        <v>70</v>
      </c>
      <c r="B2" s="385"/>
      <c r="C2" s="388">
        <f>IF(K1=O2,P2,IF(K1=O3,P3,IF(O4=K1,P4,IF(K1=O5,P5, IF(K1=O6,P6, IF(K1=O7,P7, IF(K1=O8,P8, IF(K1=O9,P9, IF(K1=O10,P10, IF(K1=O11,P11, IF(K1=O12,P12, IF(K1=O13,P13, IF(K1=O14,P14, IF(K1=O15,P15, IF(K1=O16,P16, IF(K1=O17,P17, IF(K1=O18,P18, IF(K1=O19,P19, IF(K1=O20,P20, IF(K1=O21,P21, IF(K1=O22,P22, IF(K1=O23,P23, IF(K1=O24,P24, IF(K1=O25,P25, IF(K1=O26,P26, IF(K1=O27,P27, IF(K1=O29,P29, IF(K1=O30,P30, IF(K1=O31,P31,0)))))))))))))))))))))))))))))</f>
        <v>0</v>
      </c>
      <c r="D2" s="389"/>
      <c r="E2" s="392"/>
      <c r="F2" s="394" t="s">
        <v>71</v>
      </c>
      <c r="G2" s="395"/>
      <c r="H2" s="395"/>
      <c r="I2" s="33">
        <v>650</v>
      </c>
      <c r="J2" s="34"/>
      <c r="K2" s="35"/>
      <c r="O2" t="s">
        <v>72</v>
      </c>
      <c r="P2" s="36">
        <f>ROUND(R2,0)</f>
        <v>294</v>
      </c>
      <c r="R2" s="36">
        <v>294.25580857035385</v>
      </c>
    </row>
    <row r="3" spans="1:18" ht="15" customHeight="1" x14ac:dyDescent="0.25">
      <c r="A3" s="386"/>
      <c r="B3" s="387"/>
      <c r="C3" s="390"/>
      <c r="D3" s="391"/>
      <c r="E3" s="393"/>
      <c r="F3" s="394" t="s">
        <v>73</v>
      </c>
      <c r="G3" s="395"/>
      <c r="H3" s="395"/>
      <c r="I3" s="33">
        <f>I2*2</f>
        <v>1300</v>
      </c>
      <c r="J3" s="34"/>
      <c r="K3" s="35"/>
      <c r="O3" t="s">
        <v>74</v>
      </c>
      <c r="P3" s="36">
        <f t="shared" ref="P3:P30" si="0">ROUND(R3,0)</f>
        <v>313</v>
      </c>
      <c r="R3" s="36">
        <v>313.02479673620553</v>
      </c>
    </row>
    <row r="4" spans="1:18" x14ac:dyDescent="0.25">
      <c r="A4" s="400"/>
      <c r="B4" s="401"/>
      <c r="C4" s="401"/>
      <c r="D4" s="401"/>
      <c r="E4" s="37"/>
      <c r="F4" s="37"/>
      <c r="G4" s="37"/>
      <c r="H4" s="37"/>
      <c r="I4" s="37"/>
      <c r="J4" s="37"/>
      <c r="K4" s="38"/>
      <c r="O4" t="s">
        <v>75</v>
      </c>
      <c r="P4" s="36">
        <f t="shared" si="0"/>
        <v>132</v>
      </c>
      <c r="R4" s="36">
        <v>132.40502300280662</v>
      </c>
    </row>
    <row r="5" spans="1:18" ht="26.25" x14ac:dyDescent="0.4">
      <c r="A5" s="402" t="s">
        <v>0</v>
      </c>
      <c r="B5" s="404" t="s">
        <v>1</v>
      </c>
      <c r="C5" s="404" t="s">
        <v>2</v>
      </c>
      <c r="D5" s="406" t="s">
        <v>76</v>
      </c>
      <c r="E5" s="408"/>
      <c r="F5" s="408"/>
      <c r="G5" s="408"/>
      <c r="H5" s="408"/>
      <c r="I5" s="408"/>
      <c r="J5" s="408"/>
      <c r="K5" s="409"/>
      <c r="O5" t="s">
        <v>77</v>
      </c>
      <c r="P5" s="36">
        <f t="shared" si="0"/>
        <v>315</v>
      </c>
      <c r="R5" s="36">
        <v>314.75000723358698</v>
      </c>
    </row>
    <row r="6" spans="1:18" ht="15" customHeight="1" x14ac:dyDescent="0.25">
      <c r="A6" s="403"/>
      <c r="B6" s="405"/>
      <c r="C6" s="405"/>
      <c r="D6" s="407"/>
      <c r="E6" s="410" t="s">
        <v>78</v>
      </c>
      <c r="F6" s="411"/>
      <c r="G6" s="412" t="s">
        <v>79</v>
      </c>
      <c r="H6" s="404" t="s">
        <v>80</v>
      </c>
      <c r="I6" s="404" t="s">
        <v>81</v>
      </c>
      <c r="J6" s="412" t="s">
        <v>82</v>
      </c>
      <c r="K6" s="413" t="s">
        <v>83</v>
      </c>
      <c r="O6" t="s">
        <v>84</v>
      </c>
      <c r="P6" s="36">
        <f t="shared" si="0"/>
        <v>123</v>
      </c>
      <c r="R6" s="36">
        <v>123.32976476375106</v>
      </c>
    </row>
    <row r="7" spans="1:18" x14ac:dyDescent="0.25">
      <c r="A7" s="403"/>
      <c r="B7" s="405"/>
      <c r="C7" s="405"/>
      <c r="D7" s="407"/>
      <c r="E7" s="406" t="s">
        <v>85</v>
      </c>
      <c r="F7" s="406" t="s">
        <v>86</v>
      </c>
      <c r="G7" s="412"/>
      <c r="H7" s="405"/>
      <c r="I7" s="405"/>
      <c r="J7" s="412"/>
      <c r="K7" s="413"/>
      <c r="O7" t="s">
        <v>87</v>
      </c>
      <c r="P7" s="36">
        <f t="shared" si="0"/>
        <v>261</v>
      </c>
      <c r="R7" s="36">
        <v>260.79974537773791</v>
      </c>
    </row>
    <row r="8" spans="1:18" ht="15.75" thickBot="1" x14ac:dyDescent="0.3">
      <c r="A8" s="403"/>
      <c r="B8" s="405"/>
      <c r="C8" s="405"/>
      <c r="D8" s="407"/>
      <c r="E8" s="407"/>
      <c r="F8" s="407"/>
      <c r="G8" s="406"/>
      <c r="H8" s="405"/>
      <c r="I8" s="405"/>
      <c r="J8" s="406"/>
      <c r="K8" s="414"/>
      <c r="O8" t="s">
        <v>88</v>
      </c>
      <c r="P8" s="36">
        <f t="shared" si="0"/>
        <v>262</v>
      </c>
      <c r="R8" s="36">
        <v>261.98460692688286</v>
      </c>
    </row>
    <row r="9" spans="1:18" ht="15.75" x14ac:dyDescent="0.25">
      <c r="A9" s="1"/>
      <c r="B9" s="26" t="s">
        <v>11</v>
      </c>
      <c r="C9" s="2" t="s">
        <v>10</v>
      </c>
      <c r="D9" s="152"/>
      <c r="E9" s="56"/>
      <c r="F9" s="57"/>
      <c r="G9" s="57"/>
      <c r="H9" s="57"/>
      <c r="I9" s="57"/>
      <c r="J9" s="57"/>
      <c r="K9" s="58"/>
      <c r="O9" t="s">
        <v>89</v>
      </c>
      <c r="P9" s="36">
        <f t="shared" si="0"/>
        <v>284</v>
      </c>
      <c r="R9" s="36">
        <v>284.37979225138162</v>
      </c>
    </row>
    <row r="10" spans="1:18" x14ac:dyDescent="0.25">
      <c r="A10" s="14"/>
      <c r="B10" s="48" t="s">
        <v>29</v>
      </c>
      <c r="C10" s="53"/>
      <c r="D10" s="15"/>
      <c r="E10" s="59"/>
      <c r="F10" s="15"/>
      <c r="G10" s="15"/>
      <c r="H10" s="15"/>
      <c r="I10" s="15"/>
      <c r="J10" s="15"/>
      <c r="K10" s="60"/>
      <c r="O10" t="s">
        <v>90</v>
      </c>
      <c r="P10" s="36">
        <f t="shared" si="0"/>
        <v>166</v>
      </c>
      <c r="R10" s="36">
        <v>166.03035213101472</v>
      </c>
    </row>
    <row r="11" spans="1:18" x14ac:dyDescent="0.25">
      <c r="A11" s="3"/>
      <c r="B11" s="92" t="s">
        <v>30</v>
      </c>
      <c r="C11" s="93" t="s">
        <v>10</v>
      </c>
      <c r="D11" s="93" t="s">
        <v>41</v>
      </c>
      <c r="E11" s="61"/>
      <c r="F11" s="39">
        <f>E11*$C$2</f>
        <v>0</v>
      </c>
      <c r="G11" s="39">
        <f>F11*0.15</f>
        <v>0</v>
      </c>
      <c r="H11" s="39"/>
      <c r="I11" s="39"/>
      <c r="J11" s="39"/>
      <c r="K11" s="62">
        <f>F11+G11+H11+I11+J11</f>
        <v>0</v>
      </c>
      <c r="O11" t="s">
        <v>91</v>
      </c>
      <c r="P11" s="36">
        <f t="shared" si="0"/>
        <v>136</v>
      </c>
      <c r="R11" s="36">
        <v>136.37626226092993</v>
      </c>
    </row>
    <row r="12" spans="1:18" x14ac:dyDescent="0.25">
      <c r="A12" s="3"/>
      <c r="B12" s="92" t="s">
        <v>31</v>
      </c>
      <c r="C12" s="93" t="s">
        <v>10</v>
      </c>
      <c r="D12" s="93" t="s">
        <v>41</v>
      </c>
      <c r="E12" s="61"/>
      <c r="F12" s="39">
        <f t="shared" ref="F12:F28" si="1">E12*$C$2</f>
        <v>0</v>
      </c>
      <c r="G12" s="39">
        <f t="shared" ref="G12:G28" si="2">F12*0.15</f>
        <v>0</v>
      </c>
      <c r="H12" s="39"/>
      <c r="I12" s="39"/>
      <c r="J12" s="39"/>
      <c r="K12" s="62">
        <f t="shared" ref="K12:K28" si="3">F12+G12+H12+I12+J12</f>
        <v>0</v>
      </c>
      <c r="O12" t="s">
        <v>92</v>
      </c>
      <c r="P12" s="36">
        <f t="shared" si="0"/>
        <v>322</v>
      </c>
      <c r="R12" s="36">
        <v>322.29536182402126</v>
      </c>
    </row>
    <row r="13" spans="1:18" x14ac:dyDescent="0.25">
      <c r="A13" s="3"/>
      <c r="B13" s="92" t="s">
        <v>32</v>
      </c>
      <c r="C13" s="93" t="s">
        <v>10</v>
      </c>
      <c r="D13" s="93" t="s">
        <v>41</v>
      </c>
      <c r="E13" s="61"/>
      <c r="F13" s="39">
        <f t="shared" si="1"/>
        <v>0</v>
      </c>
      <c r="G13" s="39">
        <f t="shared" si="2"/>
        <v>0</v>
      </c>
      <c r="H13" s="39"/>
      <c r="I13" s="39"/>
      <c r="J13" s="39"/>
      <c r="K13" s="62">
        <f t="shared" si="3"/>
        <v>0</v>
      </c>
      <c r="O13" t="s">
        <v>93</v>
      </c>
      <c r="P13" s="36">
        <f t="shared" si="0"/>
        <v>225</v>
      </c>
      <c r="R13" s="36">
        <v>225</v>
      </c>
    </row>
    <row r="14" spans="1:18" ht="18" customHeight="1" x14ac:dyDescent="0.25">
      <c r="A14" s="3"/>
      <c r="B14" s="92" t="s">
        <v>33</v>
      </c>
      <c r="C14" s="93" t="s">
        <v>10</v>
      </c>
      <c r="D14" s="93" t="s">
        <v>41</v>
      </c>
      <c r="E14" s="61"/>
      <c r="F14" s="39">
        <f t="shared" si="1"/>
        <v>0</v>
      </c>
      <c r="G14" s="39">
        <f t="shared" si="2"/>
        <v>0</v>
      </c>
      <c r="H14" s="39"/>
      <c r="I14" s="39"/>
      <c r="J14" s="39"/>
      <c r="K14" s="62">
        <f t="shared" si="3"/>
        <v>0</v>
      </c>
      <c r="O14" t="s">
        <v>94</v>
      </c>
      <c r="P14" s="36">
        <f t="shared" si="0"/>
        <v>310</v>
      </c>
      <c r="R14" s="36">
        <v>309.82176441653883</v>
      </c>
    </row>
    <row r="15" spans="1:18" s="40" customFormat="1" x14ac:dyDescent="0.25">
      <c r="A15" s="3"/>
      <c r="B15" s="92" t="s">
        <v>34</v>
      </c>
      <c r="C15" s="93" t="s">
        <v>10</v>
      </c>
      <c r="D15" s="93" t="s">
        <v>41</v>
      </c>
      <c r="E15" s="61"/>
      <c r="F15" s="39">
        <f t="shared" si="1"/>
        <v>0</v>
      </c>
      <c r="G15" s="39">
        <f t="shared" si="2"/>
        <v>0</v>
      </c>
      <c r="H15" s="39"/>
      <c r="I15" s="39"/>
      <c r="J15" s="39"/>
      <c r="K15" s="62">
        <f t="shared" si="3"/>
        <v>0</v>
      </c>
      <c r="O15" t="s">
        <v>95</v>
      </c>
      <c r="P15" s="36">
        <f t="shared" si="0"/>
        <v>147</v>
      </c>
      <c r="Q15"/>
      <c r="R15" s="36">
        <v>147.48922195538321</v>
      </c>
    </row>
    <row r="16" spans="1:18" x14ac:dyDescent="0.25">
      <c r="A16" s="3"/>
      <c r="B16" s="92" t="s">
        <v>35</v>
      </c>
      <c r="C16" s="93" t="s">
        <v>10</v>
      </c>
      <c r="D16" s="93" t="s">
        <v>41</v>
      </c>
      <c r="E16" s="61"/>
      <c r="F16" s="39">
        <f t="shared" si="1"/>
        <v>0</v>
      </c>
      <c r="G16" s="39">
        <f t="shared" si="2"/>
        <v>0</v>
      </c>
      <c r="H16" s="39"/>
      <c r="I16" s="39"/>
      <c r="J16" s="39"/>
      <c r="K16" s="62">
        <f t="shared" si="3"/>
        <v>0</v>
      </c>
      <c r="O16" t="s">
        <v>96</v>
      </c>
      <c r="P16" s="36">
        <f t="shared" si="0"/>
        <v>154</v>
      </c>
      <c r="R16" s="36">
        <v>154.21428778102484</v>
      </c>
    </row>
    <row r="17" spans="1:18" x14ac:dyDescent="0.25">
      <c r="A17" s="3"/>
      <c r="B17" s="92" t="s">
        <v>12</v>
      </c>
      <c r="C17" s="93" t="s">
        <v>10</v>
      </c>
      <c r="D17" s="93" t="s">
        <v>41</v>
      </c>
      <c r="E17" s="61"/>
      <c r="F17" s="39">
        <f t="shared" si="1"/>
        <v>0</v>
      </c>
      <c r="G17" s="39">
        <f t="shared" si="2"/>
        <v>0</v>
      </c>
      <c r="H17" s="39"/>
      <c r="I17" s="39"/>
      <c r="J17" s="39"/>
      <c r="K17" s="62">
        <f t="shared" si="3"/>
        <v>0</v>
      </c>
      <c r="O17" t="s">
        <v>97</v>
      </c>
      <c r="P17" s="36">
        <f t="shared" si="0"/>
        <v>132</v>
      </c>
      <c r="R17" s="36">
        <v>132.20320592575442</v>
      </c>
    </row>
    <row r="18" spans="1:18" x14ac:dyDescent="0.25">
      <c r="A18" s="3"/>
      <c r="B18" s="92"/>
      <c r="C18" s="93"/>
      <c r="D18" s="93"/>
      <c r="E18" s="61"/>
      <c r="F18" s="39">
        <f t="shared" si="1"/>
        <v>0</v>
      </c>
      <c r="G18" s="39">
        <f t="shared" si="2"/>
        <v>0</v>
      </c>
      <c r="H18" s="39"/>
      <c r="I18" s="39"/>
      <c r="J18" s="39"/>
      <c r="K18" s="62">
        <f t="shared" si="3"/>
        <v>0</v>
      </c>
      <c r="O18" t="s">
        <v>98</v>
      </c>
      <c r="P18" s="36">
        <f t="shared" si="0"/>
        <v>209</v>
      </c>
      <c r="R18" s="36">
        <v>208.56818379097825</v>
      </c>
    </row>
    <row r="19" spans="1:18" x14ac:dyDescent="0.25">
      <c r="A19" s="14"/>
      <c r="B19" s="48" t="s">
        <v>36</v>
      </c>
      <c r="C19" s="85"/>
      <c r="D19" s="85"/>
      <c r="E19" s="59"/>
      <c r="F19" s="15"/>
      <c r="G19" s="15"/>
      <c r="H19" s="15"/>
      <c r="I19" s="15"/>
      <c r="J19" s="15"/>
      <c r="K19" s="60"/>
      <c r="O19" t="s">
        <v>99</v>
      </c>
      <c r="P19" s="36">
        <f t="shared" si="0"/>
        <v>227</v>
      </c>
      <c r="R19" s="36">
        <v>226.71219004079737</v>
      </c>
    </row>
    <row r="20" spans="1:18" x14ac:dyDescent="0.25">
      <c r="A20" s="3"/>
      <c r="B20" s="92" t="s">
        <v>37</v>
      </c>
      <c r="C20" s="93" t="s">
        <v>10</v>
      </c>
      <c r="D20" s="93" t="s">
        <v>41</v>
      </c>
      <c r="E20" s="61"/>
      <c r="F20" s="39">
        <f t="shared" si="1"/>
        <v>0</v>
      </c>
      <c r="G20" s="39">
        <f t="shared" si="2"/>
        <v>0</v>
      </c>
      <c r="H20" s="39"/>
      <c r="I20" s="39"/>
      <c r="J20" s="39"/>
      <c r="K20" s="62">
        <f t="shared" si="3"/>
        <v>0</v>
      </c>
      <c r="O20" t="s">
        <v>100</v>
      </c>
      <c r="P20" s="36">
        <f t="shared" si="0"/>
        <v>266</v>
      </c>
      <c r="R20" s="36">
        <v>265.73449842307804</v>
      </c>
    </row>
    <row r="21" spans="1:18" ht="15.75" customHeight="1" x14ac:dyDescent="0.25">
      <c r="A21" s="3"/>
      <c r="B21" s="92" t="s">
        <v>43</v>
      </c>
      <c r="C21" s="93" t="s">
        <v>10</v>
      </c>
      <c r="D21" s="93" t="s">
        <v>41</v>
      </c>
      <c r="E21" s="61"/>
      <c r="F21" s="39">
        <f t="shared" si="1"/>
        <v>0</v>
      </c>
      <c r="G21" s="39">
        <f t="shared" si="2"/>
        <v>0</v>
      </c>
      <c r="H21" s="39"/>
      <c r="I21" s="39"/>
      <c r="J21" s="39"/>
      <c r="K21" s="62">
        <f t="shared" si="3"/>
        <v>0</v>
      </c>
      <c r="O21" t="s">
        <v>101</v>
      </c>
      <c r="P21" s="36">
        <f t="shared" si="0"/>
        <v>268</v>
      </c>
      <c r="R21" s="36">
        <v>268.16932380428801</v>
      </c>
    </row>
    <row r="22" spans="1:18" x14ac:dyDescent="0.25">
      <c r="A22" s="3"/>
      <c r="B22" s="92"/>
      <c r="C22" s="93"/>
      <c r="D22" s="93"/>
      <c r="E22" s="61"/>
      <c r="F22" s="39">
        <f t="shared" si="1"/>
        <v>0</v>
      </c>
      <c r="G22" s="39">
        <f t="shared" si="2"/>
        <v>0</v>
      </c>
      <c r="H22" s="39"/>
      <c r="I22" s="39"/>
      <c r="J22" s="39"/>
      <c r="K22" s="62">
        <f t="shared" si="3"/>
        <v>0</v>
      </c>
      <c r="O22" t="s">
        <v>102</v>
      </c>
      <c r="P22" s="36">
        <f t="shared" si="0"/>
        <v>90</v>
      </c>
      <c r="R22" s="36">
        <v>90</v>
      </c>
    </row>
    <row r="23" spans="1:18" x14ac:dyDescent="0.25">
      <c r="A23" s="14"/>
      <c r="B23" s="48" t="s">
        <v>38</v>
      </c>
      <c r="C23" s="85"/>
      <c r="D23" s="85"/>
      <c r="E23" s="59"/>
      <c r="F23" s="15"/>
      <c r="G23" s="15"/>
      <c r="H23" s="15"/>
      <c r="I23" s="15"/>
      <c r="J23" s="15"/>
      <c r="K23" s="60"/>
      <c r="O23" t="s">
        <v>103</v>
      </c>
      <c r="P23" s="36">
        <f t="shared" si="0"/>
        <v>113</v>
      </c>
      <c r="R23" s="36">
        <v>112.5</v>
      </c>
    </row>
    <row r="24" spans="1:18" x14ac:dyDescent="0.25">
      <c r="A24" s="3"/>
      <c r="B24" s="92" t="s">
        <v>39</v>
      </c>
      <c r="C24" s="93" t="s">
        <v>10</v>
      </c>
      <c r="D24" s="93" t="s">
        <v>41</v>
      </c>
      <c r="E24" s="61"/>
      <c r="F24" s="39">
        <f t="shared" si="1"/>
        <v>0</v>
      </c>
      <c r="G24" s="39">
        <f t="shared" si="2"/>
        <v>0</v>
      </c>
      <c r="H24" s="39"/>
      <c r="I24" s="39"/>
      <c r="J24" s="39"/>
      <c r="K24" s="62">
        <f t="shared" si="3"/>
        <v>0</v>
      </c>
      <c r="O24" s="42" t="s">
        <v>104</v>
      </c>
      <c r="P24" s="43">
        <f t="shared" si="0"/>
        <v>135</v>
      </c>
      <c r="Q24" s="40"/>
      <c r="R24" s="44">
        <v>135</v>
      </c>
    </row>
    <row r="25" spans="1:18" s="40" customFormat="1" x14ac:dyDescent="0.25">
      <c r="A25" s="3"/>
      <c r="B25" s="92" t="s">
        <v>156</v>
      </c>
      <c r="C25" s="93" t="s">
        <v>10</v>
      </c>
      <c r="D25" s="93" t="s">
        <v>41</v>
      </c>
      <c r="E25" s="61"/>
      <c r="F25" s="39">
        <f t="shared" si="1"/>
        <v>0</v>
      </c>
      <c r="G25" s="39">
        <f t="shared" si="2"/>
        <v>0</v>
      </c>
      <c r="H25" s="39"/>
      <c r="I25" s="39"/>
      <c r="J25" s="39"/>
      <c r="K25" s="62">
        <f t="shared" si="3"/>
        <v>0</v>
      </c>
      <c r="O25" t="s">
        <v>105</v>
      </c>
      <c r="P25" s="36">
        <f t="shared" si="0"/>
        <v>117</v>
      </c>
      <c r="Q25"/>
      <c r="R25" s="36">
        <v>117</v>
      </c>
    </row>
    <row r="26" spans="1:18" ht="16.5" customHeight="1" x14ac:dyDescent="0.25">
      <c r="A26" s="3"/>
      <c r="B26" s="92" t="s">
        <v>126</v>
      </c>
      <c r="C26" s="93" t="s">
        <v>10</v>
      </c>
      <c r="D26" s="93" t="s">
        <v>41</v>
      </c>
      <c r="E26" s="61"/>
      <c r="F26" s="39">
        <f t="shared" si="1"/>
        <v>0</v>
      </c>
      <c r="G26" s="39">
        <f t="shared" si="2"/>
        <v>0</v>
      </c>
      <c r="H26" s="39"/>
      <c r="I26" s="39"/>
      <c r="J26" s="39"/>
      <c r="K26" s="62">
        <f t="shared" si="3"/>
        <v>0</v>
      </c>
      <c r="O26" t="s">
        <v>106</v>
      </c>
      <c r="P26" s="36">
        <f t="shared" si="0"/>
        <v>113</v>
      </c>
      <c r="R26" s="36">
        <v>112.5</v>
      </c>
    </row>
    <row r="27" spans="1:18" x14ac:dyDescent="0.25">
      <c r="A27" s="3"/>
      <c r="B27" s="92" t="s">
        <v>40</v>
      </c>
      <c r="C27" s="93" t="s">
        <v>10</v>
      </c>
      <c r="D27" s="93" t="s">
        <v>41</v>
      </c>
      <c r="E27" s="61"/>
      <c r="F27" s="39">
        <f t="shared" si="1"/>
        <v>0</v>
      </c>
      <c r="G27" s="39">
        <f t="shared" si="2"/>
        <v>0</v>
      </c>
      <c r="H27" s="39"/>
      <c r="I27" s="39"/>
      <c r="J27" s="39"/>
      <c r="K27" s="62">
        <f t="shared" si="3"/>
        <v>0</v>
      </c>
      <c r="O27" t="s">
        <v>107</v>
      </c>
      <c r="P27" s="36">
        <f t="shared" si="0"/>
        <v>365</v>
      </c>
      <c r="R27" s="36">
        <v>364.5</v>
      </c>
    </row>
    <row r="28" spans="1:18" x14ac:dyDescent="0.25">
      <c r="A28" s="3"/>
      <c r="B28" s="92"/>
      <c r="C28" s="93"/>
      <c r="D28" s="93"/>
      <c r="E28" s="61"/>
      <c r="F28" s="39">
        <f t="shared" si="1"/>
        <v>0</v>
      </c>
      <c r="G28" s="39">
        <f t="shared" si="2"/>
        <v>0</v>
      </c>
      <c r="H28" s="39"/>
      <c r="I28" s="39"/>
      <c r="J28" s="39"/>
      <c r="K28" s="62">
        <f t="shared" si="3"/>
        <v>0</v>
      </c>
      <c r="P28" s="36"/>
      <c r="R28" s="36"/>
    </row>
    <row r="29" spans="1:18" ht="15.75" x14ac:dyDescent="0.25">
      <c r="A29" s="1"/>
      <c r="B29" s="78" t="s">
        <v>83</v>
      </c>
      <c r="C29" s="2"/>
      <c r="D29" s="152"/>
      <c r="E29" s="63"/>
      <c r="F29" s="50">
        <f t="shared" ref="F29:K29" si="4">SUM(F11:F28)</f>
        <v>0</v>
      </c>
      <c r="G29" s="50">
        <f t="shared" si="4"/>
        <v>0</v>
      </c>
      <c r="H29" s="50">
        <f t="shared" si="4"/>
        <v>0</v>
      </c>
      <c r="I29" s="50">
        <f t="shared" si="4"/>
        <v>0</v>
      </c>
      <c r="J29" s="50">
        <f t="shared" si="4"/>
        <v>0</v>
      </c>
      <c r="K29" s="64">
        <f t="shared" si="4"/>
        <v>0</v>
      </c>
      <c r="O29" t="s">
        <v>108</v>
      </c>
      <c r="P29" s="36">
        <f t="shared" si="0"/>
        <v>158</v>
      </c>
      <c r="R29" s="36">
        <v>157.5</v>
      </c>
    </row>
    <row r="30" spans="1:18" ht="15.75" x14ac:dyDescent="0.25">
      <c r="A30" s="4"/>
      <c r="B30" s="79" t="s">
        <v>67</v>
      </c>
      <c r="C30" s="150"/>
      <c r="D30" s="4"/>
      <c r="E30" s="65"/>
      <c r="F30" s="6"/>
      <c r="G30" s="6"/>
      <c r="H30" s="6"/>
      <c r="I30" s="6"/>
      <c r="J30" s="6"/>
      <c r="K30" s="66"/>
      <c r="O30" t="s">
        <v>109</v>
      </c>
      <c r="P30" s="36">
        <f t="shared" si="0"/>
        <v>90</v>
      </c>
      <c r="R30" s="36">
        <v>90</v>
      </c>
    </row>
    <row r="31" spans="1:18" x14ac:dyDescent="0.25">
      <c r="A31" s="17"/>
      <c r="B31" s="28" t="s">
        <v>44</v>
      </c>
      <c r="C31" s="115"/>
      <c r="D31" s="115"/>
      <c r="E31" s="67"/>
      <c r="F31" s="18"/>
      <c r="G31" s="18"/>
      <c r="H31" s="18"/>
      <c r="I31" s="18"/>
      <c r="J31" s="18"/>
      <c r="K31" s="68"/>
      <c r="P31" s="36"/>
      <c r="R31" s="36"/>
    </row>
    <row r="32" spans="1:18" x14ac:dyDescent="0.25">
      <c r="A32" s="3"/>
      <c r="B32" s="41" t="s">
        <v>49</v>
      </c>
      <c r="C32" s="122"/>
      <c r="D32" s="93"/>
      <c r="E32" s="61"/>
      <c r="F32" s="39">
        <f t="shared" ref="F32:F36" si="5">E32*$C$2</f>
        <v>0</v>
      </c>
      <c r="G32" s="39">
        <f t="shared" ref="G32:G36" si="6">F32*0.15</f>
        <v>0</v>
      </c>
      <c r="H32" s="39"/>
      <c r="I32" s="39"/>
      <c r="J32" s="39"/>
      <c r="K32" s="62">
        <f t="shared" ref="K32:K36" si="7">F32+G32+H32+I32+J32</f>
        <v>0</v>
      </c>
    </row>
    <row r="33" spans="1:11" ht="17.25" customHeight="1" x14ac:dyDescent="0.25">
      <c r="A33" s="3"/>
      <c r="B33" s="41" t="s">
        <v>46</v>
      </c>
      <c r="C33" s="122"/>
      <c r="D33" s="93"/>
      <c r="E33" s="61"/>
      <c r="F33" s="39">
        <f t="shared" si="5"/>
        <v>0</v>
      </c>
      <c r="G33" s="39">
        <f t="shared" si="6"/>
        <v>0</v>
      </c>
      <c r="H33" s="39"/>
      <c r="I33" s="39"/>
      <c r="J33" s="39"/>
      <c r="K33" s="62">
        <f t="shared" si="7"/>
        <v>0</v>
      </c>
    </row>
    <row r="34" spans="1:11" x14ac:dyDescent="0.25">
      <c r="A34" s="3"/>
      <c r="B34" s="41" t="s">
        <v>47</v>
      </c>
      <c r="C34" s="122"/>
      <c r="D34" s="93"/>
      <c r="E34" s="61"/>
      <c r="F34" s="39">
        <f t="shared" si="5"/>
        <v>0</v>
      </c>
      <c r="G34" s="39">
        <f t="shared" si="6"/>
        <v>0</v>
      </c>
      <c r="H34" s="39"/>
      <c r="I34" s="39"/>
      <c r="J34" s="39"/>
      <c r="K34" s="62">
        <f t="shared" si="7"/>
        <v>0</v>
      </c>
    </row>
    <row r="35" spans="1:11" ht="30" x14ac:dyDescent="0.25">
      <c r="A35" s="3"/>
      <c r="B35" s="41" t="s">
        <v>50</v>
      </c>
      <c r="C35" s="122"/>
      <c r="D35" s="93"/>
      <c r="E35" s="61"/>
      <c r="F35" s="39">
        <f t="shared" si="5"/>
        <v>0</v>
      </c>
      <c r="G35" s="39">
        <f t="shared" si="6"/>
        <v>0</v>
      </c>
      <c r="H35" s="39"/>
      <c r="I35" s="39"/>
      <c r="J35" s="39"/>
      <c r="K35" s="62">
        <f t="shared" si="7"/>
        <v>0</v>
      </c>
    </row>
    <row r="36" spans="1:11" x14ac:dyDescent="0.25">
      <c r="A36" s="3"/>
      <c r="B36" s="41" t="s">
        <v>51</v>
      </c>
      <c r="C36" s="122"/>
      <c r="D36" s="93"/>
      <c r="E36" s="61"/>
      <c r="F36" s="39">
        <f t="shared" si="5"/>
        <v>0</v>
      </c>
      <c r="G36" s="39">
        <f t="shared" si="6"/>
        <v>0</v>
      </c>
      <c r="H36" s="39"/>
      <c r="I36" s="39"/>
      <c r="J36" s="39"/>
      <c r="K36" s="62">
        <f t="shared" si="7"/>
        <v>0</v>
      </c>
    </row>
    <row r="37" spans="1:11" x14ac:dyDescent="0.25">
      <c r="A37" s="17"/>
      <c r="B37" s="28" t="s">
        <v>52</v>
      </c>
      <c r="C37" s="115"/>
      <c r="D37" s="117"/>
      <c r="E37" s="67"/>
      <c r="F37" s="18"/>
      <c r="G37" s="18"/>
      <c r="H37" s="18"/>
      <c r="I37" s="18"/>
      <c r="J37" s="18"/>
      <c r="K37" s="68"/>
    </row>
    <row r="38" spans="1:11" x14ac:dyDescent="0.25">
      <c r="A38" s="3"/>
      <c r="B38" s="41" t="s">
        <v>53</v>
      </c>
      <c r="C38" s="122"/>
      <c r="D38" s="92"/>
      <c r="E38" s="61"/>
      <c r="F38" s="39">
        <f t="shared" ref="F38:F41" si="8">E38*$C$2</f>
        <v>0</v>
      </c>
      <c r="G38" s="39">
        <f t="shared" ref="G38:G41" si="9">F38*0.15</f>
        <v>0</v>
      </c>
      <c r="H38" s="39"/>
      <c r="I38" s="39"/>
      <c r="J38" s="39"/>
      <c r="K38" s="62">
        <f t="shared" ref="K38:K41" si="10">F38+G38+H38+I38+J38</f>
        <v>0</v>
      </c>
    </row>
    <row r="39" spans="1:11" x14ac:dyDescent="0.25">
      <c r="A39" s="3"/>
      <c r="B39" s="41" t="s">
        <v>54</v>
      </c>
      <c r="C39" s="122"/>
      <c r="D39" s="92"/>
      <c r="E39" s="61"/>
      <c r="F39" s="39">
        <f t="shared" si="8"/>
        <v>0</v>
      </c>
      <c r="G39" s="39">
        <f t="shared" si="9"/>
        <v>0</v>
      </c>
      <c r="H39" s="39"/>
      <c r="I39" s="39"/>
      <c r="J39" s="39"/>
      <c r="K39" s="62">
        <f t="shared" si="10"/>
        <v>0</v>
      </c>
    </row>
    <row r="40" spans="1:11" ht="27.75" customHeight="1" x14ac:dyDescent="0.25">
      <c r="A40" s="3"/>
      <c r="B40" s="41" t="s">
        <v>59</v>
      </c>
      <c r="C40" s="122"/>
      <c r="D40" s="92"/>
      <c r="E40" s="61"/>
      <c r="F40" s="39">
        <f t="shared" si="8"/>
        <v>0</v>
      </c>
      <c r="G40" s="39">
        <f t="shared" si="9"/>
        <v>0</v>
      </c>
      <c r="H40" s="39"/>
      <c r="I40" s="39"/>
      <c r="J40" s="39"/>
      <c r="K40" s="62">
        <f t="shared" si="10"/>
        <v>0</v>
      </c>
    </row>
    <row r="41" spans="1:11" x14ac:dyDescent="0.25">
      <c r="A41" s="3"/>
      <c r="B41" s="41"/>
      <c r="C41" s="122"/>
      <c r="D41" s="92"/>
      <c r="E41" s="61"/>
      <c r="F41" s="39">
        <f t="shared" si="8"/>
        <v>0</v>
      </c>
      <c r="G41" s="39">
        <f t="shared" si="9"/>
        <v>0</v>
      </c>
      <c r="H41" s="39"/>
      <c r="I41" s="39"/>
      <c r="J41" s="39"/>
      <c r="K41" s="62">
        <f t="shared" si="10"/>
        <v>0</v>
      </c>
    </row>
    <row r="42" spans="1:11" x14ac:dyDescent="0.25">
      <c r="A42" s="17"/>
      <c r="B42" s="28" t="s">
        <v>55</v>
      </c>
      <c r="C42" s="115"/>
      <c r="D42" s="117"/>
      <c r="E42" s="67"/>
      <c r="F42" s="18"/>
      <c r="G42" s="18"/>
      <c r="H42" s="18"/>
      <c r="I42" s="18"/>
      <c r="J42" s="18"/>
      <c r="K42" s="68"/>
    </row>
    <row r="43" spans="1:11" x14ac:dyDescent="0.25">
      <c r="A43" s="3"/>
      <c r="B43" s="41" t="s">
        <v>56</v>
      </c>
      <c r="C43" s="122"/>
      <c r="D43" s="92"/>
      <c r="E43" s="61"/>
      <c r="F43" s="39">
        <f t="shared" ref="F43:F46" si="11">E43*$C$2</f>
        <v>0</v>
      </c>
      <c r="G43" s="39">
        <f t="shared" ref="G43:G46" si="12">F43*0.15</f>
        <v>0</v>
      </c>
      <c r="H43" s="39"/>
      <c r="I43" s="39"/>
      <c r="J43" s="39"/>
      <c r="K43" s="62">
        <f t="shared" ref="K43:K46" si="13">F43+G43+H43+I43+J43</f>
        <v>0</v>
      </c>
    </row>
    <row r="44" spans="1:11" ht="30" x14ac:dyDescent="0.25">
      <c r="A44" s="3"/>
      <c r="B44" s="41" t="s">
        <v>58</v>
      </c>
      <c r="C44" s="93"/>
      <c r="D44" s="92"/>
      <c r="E44" s="61"/>
      <c r="F44" s="39">
        <f t="shared" si="11"/>
        <v>0</v>
      </c>
      <c r="G44" s="39">
        <f t="shared" si="12"/>
        <v>0</v>
      </c>
      <c r="H44" s="39"/>
      <c r="I44" s="39"/>
      <c r="J44" s="39"/>
      <c r="K44" s="62">
        <f t="shared" si="13"/>
        <v>0</v>
      </c>
    </row>
    <row r="45" spans="1:11" ht="20.25" customHeight="1" x14ac:dyDescent="0.25">
      <c r="A45" s="3"/>
      <c r="B45" s="41" t="s">
        <v>57</v>
      </c>
      <c r="C45" s="93"/>
      <c r="D45" s="92"/>
      <c r="E45" s="61"/>
      <c r="F45" s="39">
        <f t="shared" si="11"/>
        <v>0</v>
      </c>
      <c r="G45" s="39">
        <f t="shared" si="12"/>
        <v>0</v>
      </c>
      <c r="H45" s="39"/>
      <c r="I45" s="39"/>
      <c r="J45" s="39"/>
      <c r="K45" s="62">
        <f t="shared" si="13"/>
        <v>0</v>
      </c>
    </row>
    <row r="46" spans="1:11" x14ac:dyDescent="0.25">
      <c r="A46" s="3"/>
      <c r="B46" s="41"/>
      <c r="C46" s="93"/>
      <c r="D46" s="92"/>
      <c r="E46" s="61"/>
      <c r="F46" s="39">
        <f t="shared" si="11"/>
        <v>0</v>
      </c>
      <c r="G46" s="39">
        <f t="shared" si="12"/>
        <v>0</v>
      </c>
      <c r="H46" s="39"/>
      <c r="I46" s="39"/>
      <c r="J46" s="39"/>
      <c r="K46" s="62">
        <f t="shared" si="13"/>
        <v>0</v>
      </c>
    </row>
    <row r="47" spans="1:11" x14ac:dyDescent="0.25">
      <c r="A47" s="17"/>
      <c r="B47" s="28" t="s">
        <v>62</v>
      </c>
      <c r="C47" s="115"/>
      <c r="D47" s="117"/>
      <c r="E47" s="67"/>
      <c r="F47" s="18"/>
      <c r="G47" s="18"/>
      <c r="H47" s="18"/>
      <c r="I47" s="18"/>
      <c r="J47" s="18"/>
      <c r="K47" s="68"/>
    </row>
    <row r="48" spans="1:11" ht="29.25" customHeight="1" x14ac:dyDescent="0.25">
      <c r="A48" s="3"/>
      <c r="B48" s="41" t="s">
        <v>66</v>
      </c>
      <c r="C48" s="93"/>
      <c r="D48" s="92"/>
      <c r="E48" s="61"/>
      <c r="F48" s="39">
        <f t="shared" ref="F48:F54" si="14">E48*$C$2</f>
        <v>0</v>
      </c>
      <c r="G48" s="39">
        <f t="shared" ref="G48:G53" si="15">F48*0.15</f>
        <v>0</v>
      </c>
      <c r="H48" s="39"/>
      <c r="I48" s="39"/>
      <c r="J48" s="39"/>
      <c r="K48" s="62">
        <f t="shared" ref="K48:K53" si="16">F48+G48+H48+I48+J48</f>
        <v>0</v>
      </c>
    </row>
    <row r="49" spans="1:11" x14ac:dyDescent="0.25">
      <c r="A49" s="3"/>
      <c r="B49" s="41" t="s">
        <v>60</v>
      </c>
      <c r="C49" s="93"/>
      <c r="D49" s="92"/>
      <c r="E49" s="61"/>
      <c r="F49" s="39">
        <f t="shared" si="14"/>
        <v>0</v>
      </c>
      <c r="G49" s="39">
        <f t="shared" si="15"/>
        <v>0</v>
      </c>
      <c r="H49" s="39"/>
      <c r="I49" s="39"/>
      <c r="J49" s="39"/>
      <c r="K49" s="62">
        <f t="shared" si="16"/>
        <v>0</v>
      </c>
    </row>
    <row r="50" spans="1:11" x14ac:dyDescent="0.25">
      <c r="A50" s="3"/>
      <c r="B50" s="41" t="s">
        <v>61</v>
      </c>
      <c r="C50" s="93"/>
      <c r="D50" s="92"/>
      <c r="E50" s="61"/>
      <c r="F50" s="39">
        <f t="shared" si="14"/>
        <v>0</v>
      </c>
      <c r="G50" s="39">
        <f t="shared" si="15"/>
        <v>0</v>
      </c>
      <c r="H50" s="39"/>
      <c r="I50" s="39"/>
      <c r="J50" s="39"/>
      <c r="K50" s="62">
        <f t="shared" si="16"/>
        <v>0</v>
      </c>
    </row>
    <row r="51" spans="1:11" ht="31.5" customHeight="1" x14ac:dyDescent="0.25">
      <c r="A51" s="3"/>
      <c r="B51" s="41" t="s">
        <v>63</v>
      </c>
      <c r="C51" s="93"/>
      <c r="D51" s="92"/>
      <c r="E51" s="61"/>
      <c r="F51" s="39">
        <f t="shared" si="14"/>
        <v>0</v>
      </c>
      <c r="G51" s="39">
        <f t="shared" si="15"/>
        <v>0</v>
      </c>
      <c r="H51" s="39"/>
      <c r="I51" s="39"/>
      <c r="J51" s="39"/>
      <c r="K51" s="62">
        <f t="shared" si="16"/>
        <v>0</v>
      </c>
    </row>
    <row r="52" spans="1:11" x14ac:dyDescent="0.25">
      <c r="A52" s="3"/>
      <c r="B52" s="41" t="s">
        <v>64</v>
      </c>
      <c r="C52" s="93"/>
      <c r="D52" s="92"/>
      <c r="E52" s="61"/>
      <c r="F52" s="39">
        <f t="shared" si="14"/>
        <v>0</v>
      </c>
      <c r="G52" s="39">
        <f t="shared" si="15"/>
        <v>0</v>
      </c>
      <c r="H52" s="39"/>
      <c r="I52" s="39"/>
      <c r="J52" s="39"/>
      <c r="K52" s="62">
        <f t="shared" si="16"/>
        <v>0</v>
      </c>
    </row>
    <row r="53" spans="1:11" x14ac:dyDescent="0.25">
      <c r="A53" s="3"/>
      <c r="B53" s="41" t="s">
        <v>65</v>
      </c>
      <c r="C53" s="93"/>
      <c r="D53" s="92"/>
      <c r="E53" s="61"/>
      <c r="F53" s="39">
        <f t="shared" si="14"/>
        <v>0</v>
      </c>
      <c r="G53" s="39">
        <f t="shared" si="15"/>
        <v>0</v>
      </c>
      <c r="H53" s="39"/>
      <c r="I53" s="39"/>
      <c r="J53" s="39"/>
      <c r="K53" s="62">
        <f t="shared" si="16"/>
        <v>0</v>
      </c>
    </row>
    <row r="54" spans="1:11" x14ac:dyDescent="0.25">
      <c r="A54" s="3"/>
      <c r="B54" s="41"/>
      <c r="C54" s="93"/>
      <c r="D54" s="92"/>
      <c r="E54" s="61"/>
      <c r="F54" s="39">
        <f t="shared" si="14"/>
        <v>0</v>
      </c>
      <c r="G54" s="39"/>
      <c r="H54" s="39"/>
      <c r="I54" s="39"/>
      <c r="J54" s="39"/>
      <c r="K54" s="62"/>
    </row>
    <row r="55" spans="1:11" ht="15.75" x14ac:dyDescent="0.25">
      <c r="A55" s="4"/>
      <c r="B55" s="25" t="s">
        <v>83</v>
      </c>
      <c r="C55" s="150"/>
      <c r="D55" s="4"/>
      <c r="E55" s="65"/>
      <c r="F55" s="51">
        <f>SUM(F32:F54)</f>
        <v>0</v>
      </c>
      <c r="G55" s="51">
        <f t="shared" ref="G55:K55" si="17">SUM(G32:G54)</f>
        <v>0</v>
      </c>
      <c r="H55" s="51">
        <f t="shared" si="17"/>
        <v>0</v>
      </c>
      <c r="I55" s="51">
        <f t="shared" si="17"/>
        <v>0</v>
      </c>
      <c r="J55" s="51">
        <f t="shared" si="17"/>
        <v>0</v>
      </c>
      <c r="K55" s="69">
        <f t="shared" si="17"/>
        <v>0</v>
      </c>
    </row>
    <row r="56" spans="1:11" ht="15.75" x14ac:dyDescent="0.25">
      <c r="A56" s="22"/>
      <c r="B56" s="49" t="s">
        <v>68</v>
      </c>
      <c r="C56" s="151"/>
      <c r="D56" s="22"/>
      <c r="E56" s="70"/>
      <c r="F56" s="22"/>
      <c r="G56" s="22"/>
      <c r="H56" s="22"/>
      <c r="I56" s="22"/>
      <c r="J56" s="22"/>
      <c r="K56" s="71"/>
    </row>
    <row r="57" spans="1:11" x14ac:dyDescent="0.25">
      <c r="A57" s="80"/>
      <c r="B57" s="136" t="s">
        <v>134</v>
      </c>
      <c r="C57" s="136"/>
      <c r="D57" s="136"/>
      <c r="E57" s="72"/>
      <c r="F57" s="29"/>
      <c r="G57" s="29"/>
      <c r="H57" s="29"/>
      <c r="I57" s="29"/>
      <c r="J57" s="29"/>
      <c r="K57" s="73"/>
    </row>
    <row r="58" spans="1:11" x14ac:dyDescent="0.25">
      <c r="A58" s="3"/>
      <c r="B58" s="41" t="s">
        <v>121</v>
      </c>
      <c r="C58" s="93"/>
      <c r="D58" s="92"/>
      <c r="E58" s="61"/>
      <c r="F58" s="39">
        <f t="shared" ref="F58:F61" si="18">E58*$C$2</f>
        <v>0</v>
      </c>
      <c r="G58" s="39">
        <f t="shared" ref="G58:G85" si="19">F58*0.15</f>
        <v>0</v>
      </c>
      <c r="H58" s="39"/>
      <c r="I58" s="39"/>
      <c r="J58" s="39"/>
      <c r="K58" s="62">
        <f t="shared" ref="K58:K85" si="20">F58+G58+H58+I58+J58</f>
        <v>0</v>
      </c>
    </row>
    <row r="59" spans="1:11" ht="30" x14ac:dyDescent="0.25">
      <c r="A59" s="3"/>
      <c r="B59" s="41" t="s">
        <v>122</v>
      </c>
      <c r="C59" s="93"/>
      <c r="D59" s="92"/>
      <c r="E59" s="61"/>
      <c r="F59" s="39">
        <f t="shared" si="18"/>
        <v>0</v>
      </c>
      <c r="G59" s="39">
        <f t="shared" si="19"/>
        <v>0</v>
      </c>
      <c r="H59" s="39"/>
      <c r="I59" s="39"/>
      <c r="J59" s="39"/>
      <c r="K59" s="62"/>
    </row>
    <row r="60" spans="1:11" x14ac:dyDescent="0.25">
      <c r="A60" s="3"/>
      <c r="B60" s="41" t="s">
        <v>123</v>
      </c>
      <c r="C60" s="93"/>
      <c r="D60" s="92"/>
      <c r="E60" s="61"/>
      <c r="F60" s="39">
        <f t="shared" si="18"/>
        <v>0</v>
      </c>
      <c r="G60" s="39">
        <f t="shared" si="19"/>
        <v>0</v>
      </c>
      <c r="H60" s="39"/>
      <c r="I60" s="39"/>
      <c r="J60" s="39"/>
      <c r="K60" s="62"/>
    </row>
    <row r="61" spans="1:11" x14ac:dyDescent="0.25">
      <c r="A61" s="3"/>
      <c r="B61" s="41" t="s">
        <v>130</v>
      </c>
      <c r="C61" s="93"/>
      <c r="D61" s="92"/>
      <c r="E61" s="61"/>
      <c r="F61" s="39">
        <f t="shared" si="18"/>
        <v>0</v>
      </c>
      <c r="G61" s="39">
        <f t="shared" si="19"/>
        <v>0</v>
      </c>
      <c r="H61" s="39"/>
      <c r="I61" s="39"/>
      <c r="J61" s="39"/>
      <c r="K61" s="62"/>
    </row>
    <row r="62" spans="1:11" x14ac:dyDescent="0.25">
      <c r="A62" s="80"/>
      <c r="B62" s="136" t="s">
        <v>135</v>
      </c>
      <c r="C62" s="136"/>
      <c r="D62" s="136"/>
      <c r="E62" s="154"/>
      <c r="F62" s="155"/>
      <c r="G62" s="155"/>
      <c r="H62" s="155"/>
      <c r="I62" s="155"/>
      <c r="J62" s="155"/>
      <c r="K62" s="156"/>
    </row>
    <row r="63" spans="1:11" x14ac:dyDescent="0.25">
      <c r="A63" s="3"/>
      <c r="B63" s="21" t="s">
        <v>153</v>
      </c>
      <c r="C63" s="93"/>
      <c r="D63" s="92"/>
      <c r="E63" s="61"/>
      <c r="F63" s="39">
        <f t="shared" ref="F63:F66" si="21">E63*$C$2</f>
        <v>0</v>
      </c>
      <c r="G63" s="39">
        <f t="shared" si="19"/>
        <v>0</v>
      </c>
      <c r="H63" s="39"/>
      <c r="I63" s="39"/>
      <c r="J63" s="39"/>
      <c r="K63" s="62"/>
    </row>
    <row r="64" spans="1:11" ht="30" x14ac:dyDescent="0.25">
      <c r="A64" s="3"/>
      <c r="B64" s="41" t="s">
        <v>154</v>
      </c>
      <c r="C64" s="93"/>
      <c r="D64" s="92"/>
      <c r="E64" s="61"/>
      <c r="F64" s="39">
        <f t="shared" si="21"/>
        <v>0</v>
      </c>
      <c r="G64" s="39">
        <f t="shared" si="19"/>
        <v>0</v>
      </c>
      <c r="H64" s="39"/>
      <c r="I64" s="39"/>
      <c r="J64" s="39"/>
      <c r="K64" s="62"/>
    </row>
    <row r="65" spans="1:11" ht="30" x14ac:dyDescent="0.25">
      <c r="A65" s="3"/>
      <c r="B65" s="41" t="s">
        <v>127</v>
      </c>
      <c r="C65" s="93"/>
      <c r="D65" s="92"/>
      <c r="E65" s="61"/>
      <c r="F65" s="39">
        <f t="shared" si="21"/>
        <v>0</v>
      </c>
      <c r="G65" s="39">
        <f t="shared" si="19"/>
        <v>0</v>
      </c>
      <c r="H65" s="39"/>
      <c r="I65" s="39"/>
      <c r="J65" s="39"/>
      <c r="K65" s="62"/>
    </row>
    <row r="66" spans="1:11" x14ac:dyDescent="0.25">
      <c r="A66" s="3"/>
      <c r="B66" s="41" t="s">
        <v>131</v>
      </c>
      <c r="C66" s="93"/>
      <c r="D66" s="92"/>
      <c r="E66" s="61"/>
      <c r="F66" s="39">
        <f t="shared" si="21"/>
        <v>0</v>
      </c>
      <c r="G66" s="39">
        <f t="shared" si="19"/>
        <v>0</v>
      </c>
      <c r="H66" s="39"/>
      <c r="I66" s="39"/>
      <c r="J66" s="39"/>
      <c r="K66" s="62"/>
    </row>
    <row r="67" spans="1:11" x14ac:dyDescent="0.25">
      <c r="A67" s="80"/>
      <c r="B67" s="136" t="s">
        <v>136</v>
      </c>
      <c r="C67" s="136"/>
      <c r="D67" s="136"/>
      <c r="E67" s="154"/>
      <c r="F67" s="155"/>
      <c r="G67" s="155"/>
      <c r="H67" s="155"/>
      <c r="I67" s="155"/>
      <c r="J67" s="155"/>
      <c r="K67" s="156"/>
    </row>
    <row r="68" spans="1:11" ht="30" x14ac:dyDescent="0.25">
      <c r="A68" s="3"/>
      <c r="B68" s="143" t="s">
        <v>116</v>
      </c>
      <c r="C68" s="93"/>
      <c r="D68" s="92"/>
      <c r="E68" s="61"/>
      <c r="F68" s="39">
        <f t="shared" ref="F68:F74" si="22">E68*$C$2</f>
        <v>0</v>
      </c>
      <c r="G68" s="39">
        <f t="shared" si="19"/>
        <v>0</v>
      </c>
      <c r="H68" s="39"/>
      <c r="I68" s="39"/>
      <c r="J68" s="39"/>
      <c r="K68" s="62"/>
    </row>
    <row r="69" spans="1:11" ht="45" x14ac:dyDescent="0.25">
      <c r="A69" s="5"/>
      <c r="B69" s="41" t="s">
        <v>115</v>
      </c>
      <c r="C69" s="93"/>
      <c r="D69" s="92"/>
      <c r="E69" s="61"/>
      <c r="F69" s="39">
        <f t="shared" si="22"/>
        <v>0</v>
      </c>
      <c r="G69" s="39">
        <f t="shared" si="19"/>
        <v>0</v>
      </c>
      <c r="H69" s="39"/>
      <c r="I69" s="39"/>
      <c r="J69" s="39"/>
      <c r="K69" s="62"/>
    </row>
    <row r="70" spans="1:11" x14ac:dyDescent="0.25">
      <c r="A70" s="3"/>
      <c r="B70" s="41" t="s">
        <v>117</v>
      </c>
      <c r="C70" s="93"/>
      <c r="D70" s="92"/>
      <c r="E70" s="61"/>
      <c r="F70" s="39">
        <f t="shared" si="22"/>
        <v>0</v>
      </c>
      <c r="G70" s="39">
        <f t="shared" si="19"/>
        <v>0</v>
      </c>
      <c r="H70" s="39"/>
      <c r="I70" s="39"/>
      <c r="J70" s="39"/>
      <c r="K70" s="62"/>
    </row>
    <row r="71" spans="1:11" ht="30" x14ac:dyDescent="0.25">
      <c r="A71" s="3"/>
      <c r="B71" s="41" t="s">
        <v>141</v>
      </c>
      <c r="C71" s="93"/>
      <c r="D71" s="92"/>
      <c r="E71" s="61"/>
      <c r="F71" s="39">
        <f t="shared" si="22"/>
        <v>0</v>
      </c>
      <c r="G71" s="39">
        <f t="shared" si="19"/>
        <v>0</v>
      </c>
      <c r="H71" s="39"/>
      <c r="I71" s="39"/>
      <c r="J71" s="39"/>
      <c r="K71" s="62"/>
    </row>
    <row r="72" spans="1:11" x14ac:dyDescent="0.25">
      <c r="A72" s="3"/>
      <c r="B72" s="41" t="s">
        <v>118</v>
      </c>
      <c r="C72" s="93"/>
      <c r="D72" s="92"/>
      <c r="E72" s="61"/>
      <c r="F72" s="39">
        <f t="shared" si="22"/>
        <v>0</v>
      </c>
      <c r="G72" s="39">
        <f t="shared" si="19"/>
        <v>0</v>
      </c>
      <c r="H72" s="39"/>
      <c r="I72" s="39"/>
      <c r="J72" s="39"/>
      <c r="K72" s="62"/>
    </row>
    <row r="73" spans="1:11" x14ac:dyDescent="0.25">
      <c r="A73" s="3"/>
      <c r="B73" s="41" t="s">
        <v>119</v>
      </c>
      <c r="C73" s="93"/>
      <c r="D73" s="92"/>
      <c r="E73" s="61"/>
      <c r="F73" s="39">
        <f t="shared" si="22"/>
        <v>0</v>
      </c>
      <c r="G73" s="39">
        <f t="shared" si="19"/>
        <v>0</v>
      </c>
      <c r="H73" s="39"/>
      <c r="I73" s="39"/>
      <c r="J73" s="39"/>
      <c r="K73" s="62"/>
    </row>
    <row r="74" spans="1:11" x14ac:dyDescent="0.25">
      <c r="A74" s="3"/>
      <c r="B74" s="41" t="s">
        <v>132</v>
      </c>
      <c r="C74" s="93"/>
      <c r="D74" s="92"/>
      <c r="E74" s="61"/>
      <c r="F74" s="39">
        <f t="shared" si="22"/>
        <v>0</v>
      </c>
      <c r="G74" s="39">
        <f t="shared" si="19"/>
        <v>0</v>
      </c>
      <c r="H74" s="39"/>
      <c r="I74" s="39"/>
      <c r="J74" s="39"/>
      <c r="K74" s="62"/>
    </row>
    <row r="75" spans="1:11" x14ac:dyDescent="0.25">
      <c r="A75" s="80"/>
      <c r="B75" s="136" t="s">
        <v>137</v>
      </c>
      <c r="C75" s="136"/>
      <c r="D75" s="136"/>
      <c r="E75" s="154"/>
      <c r="F75" s="155"/>
      <c r="G75" s="155"/>
      <c r="H75" s="155"/>
      <c r="I75" s="155"/>
      <c r="J75" s="155"/>
      <c r="K75" s="156"/>
    </row>
    <row r="76" spans="1:11" x14ac:dyDescent="0.25">
      <c r="A76" s="3"/>
      <c r="B76" s="41" t="s">
        <v>120</v>
      </c>
      <c r="C76" s="93"/>
      <c r="D76" s="92"/>
      <c r="E76" s="61"/>
      <c r="F76" s="39">
        <f t="shared" ref="F76:F79" si="23">E76*$C$2</f>
        <v>0</v>
      </c>
      <c r="G76" s="39">
        <f t="shared" si="19"/>
        <v>0</v>
      </c>
      <c r="H76" s="39"/>
      <c r="I76" s="39"/>
      <c r="J76" s="39"/>
      <c r="K76" s="62"/>
    </row>
    <row r="77" spans="1:11" x14ac:dyDescent="0.25">
      <c r="A77" s="3"/>
      <c r="B77" s="41" t="s">
        <v>128</v>
      </c>
      <c r="C77" s="93"/>
      <c r="D77" s="92"/>
      <c r="E77" s="61"/>
      <c r="F77" s="39">
        <f t="shared" si="23"/>
        <v>0</v>
      </c>
      <c r="G77" s="39">
        <f t="shared" si="19"/>
        <v>0</v>
      </c>
      <c r="H77" s="39"/>
      <c r="I77" s="39"/>
      <c r="J77" s="39"/>
      <c r="K77" s="62"/>
    </row>
    <row r="78" spans="1:11" x14ac:dyDescent="0.25">
      <c r="A78" s="3"/>
      <c r="B78" s="41" t="s">
        <v>129</v>
      </c>
      <c r="C78" s="93"/>
      <c r="D78" s="92"/>
      <c r="E78" s="61"/>
      <c r="F78" s="39">
        <f t="shared" si="23"/>
        <v>0</v>
      </c>
      <c r="G78" s="39">
        <f t="shared" si="19"/>
        <v>0</v>
      </c>
      <c r="H78" s="39"/>
      <c r="I78" s="39"/>
      <c r="J78" s="39"/>
      <c r="K78" s="62"/>
    </row>
    <row r="79" spans="1:11" x14ac:dyDescent="0.25">
      <c r="A79" s="3"/>
      <c r="B79" s="41" t="s">
        <v>133</v>
      </c>
      <c r="C79" s="93"/>
      <c r="D79" s="92"/>
      <c r="E79" s="61"/>
      <c r="F79" s="39">
        <f t="shared" si="23"/>
        <v>0</v>
      </c>
      <c r="G79" s="39">
        <f t="shared" si="19"/>
        <v>0</v>
      </c>
      <c r="H79" s="39"/>
      <c r="I79" s="39"/>
      <c r="J79" s="39"/>
      <c r="K79" s="62"/>
    </row>
    <row r="80" spans="1:11" x14ac:dyDescent="0.25">
      <c r="A80" s="80"/>
      <c r="B80" s="136" t="s">
        <v>138</v>
      </c>
      <c r="C80" s="136"/>
      <c r="D80" s="136"/>
      <c r="E80" s="154"/>
      <c r="F80" s="155"/>
      <c r="G80" s="155">
        <f t="shared" si="19"/>
        <v>0</v>
      </c>
      <c r="H80" s="155"/>
      <c r="I80" s="155"/>
      <c r="J80" s="155"/>
      <c r="K80" s="156">
        <f t="shared" si="20"/>
        <v>0</v>
      </c>
    </row>
    <row r="81" spans="1:11" ht="30" x14ac:dyDescent="0.25">
      <c r="A81" s="3"/>
      <c r="B81" s="143" t="s">
        <v>125</v>
      </c>
      <c r="C81" s="93"/>
      <c r="D81" s="92"/>
      <c r="E81" s="61"/>
      <c r="F81" s="39">
        <f t="shared" ref="F81:F82" si="24">E81*$C$2</f>
        <v>0</v>
      </c>
      <c r="G81" s="39">
        <f t="shared" si="19"/>
        <v>0</v>
      </c>
      <c r="H81" s="39"/>
      <c r="I81" s="39"/>
      <c r="J81" s="39"/>
      <c r="K81" s="62">
        <f t="shared" si="20"/>
        <v>0</v>
      </c>
    </row>
    <row r="82" spans="1:11" ht="30" x14ac:dyDescent="0.25">
      <c r="A82" s="3"/>
      <c r="B82" s="143" t="s">
        <v>124</v>
      </c>
      <c r="C82" s="93"/>
      <c r="D82" s="92"/>
      <c r="E82" s="61"/>
      <c r="F82" s="39">
        <f t="shared" si="24"/>
        <v>0</v>
      </c>
      <c r="G82" s="39">
        <f t="shared" si="19"/>
        <v>0</v>
      </c>
      <c r="H82" s="39"/>
      <c r="I82" s="39"/>
      <c r="J82" s="39"/>
      <c r="K82" s="62">
        <f t="shared" si="20"/>
        <v>0</v>
      </c>
    </row>
    <row r="83" spans="1:11" x14ac:dyDescent="0.25">
      <c r="A83" s="80"/>
      <c r="B83" s="136" t="s">
        <v>139</v>
      </c>
      <c r="C83" s="136"/>
      <c r="D83" s="136"/>
      <c r="E83" s="154"/>
      <c r="F83" s="155"/>
      <c r="G83" s="155">
        <f t="shared" si="19"/>
        <v>0</v>
      </c>
      <c r="H83" s="155"/>
      <c r="I83" s="155"/>
      <c r="J83" s="155"/>
      <c r="K83" s="156">
        <f t="shared" si="20"/>
        <v>0</v>
      </c>
    </row>
    <row r="84" spans="1:11" ht="30" x14ac:dyDescent="0.25">
      <c r="A84" s="3"/>
      <c r="B84" s="41" t="s">
        <v>140</v>
      </c>
      <c r="C84" s="93"/>
      <c r="D84" s="92"/>
      <c r="E84" s="61"/>
      <c r="F84" s="39">
        <f t="shared" ref="F84:F85" si="25">E84*$C$2</f>
        <v>0</v>
      </c>
      <c r="G84" s="39">
        <f t="shared" si="19"/>
        <v>0</v>
      </c>
      <c r="H84" s="39"/>
      <c r="I84" s="39"/>
      <c r="J84" s="39"/>
      <c r="K84" s="62">
        <f t="shared" si="20"/>
        <v>0</v>
      </c>
    </row>
    <row r="85" spans="1:11" x14ac:dyDescent="0.25">
      <c r="A85" s="3"/>
      <c r="B85" s="41"/>
      <c r="C85" s="54"/>
      <c r="D85" s="3"/>
      <c r="E85" s="61"/>
      <c r="F85" s="39">
        <f t="shared" si="25"/>
        <v>0</v>
      </c>
      <c r="G85" s="39">
        <f t="shared" si="19"/>
        <v>0</v>
      </c>
      <c r="H85" s="39"/>
      <c r="I85" s="39"/>
      <c r="J85" s="39"/>
      <c r="K85" s="62">
        <f t="shared" si="20"/>
        <v>0</v>
      </c>
    </row>
    <row r="86" spans="1:11" ht="15.75" x14ac:dyDescent="0.25">
      <c r="A86" s="22"/>
      <c r="B86" s="49" t="s">
        <v>83</v>
      </c>
      <c r="C86" s="151"/>
      <c r="D86" s="22"/>
      <c r="E86" s="70"/>
      <c r="F86" s="52">
        <f t="shared" ref="F86:K86" si="26">SUM(F58:F85)</f>
        <v>0</v>
      </c>
      <c r="G86" s="52">
        <f t="shared" si="26"/>
        <v>0</v>
      </c>
      <c r="H86" s="52">
        <f t="shared" si="26"/>
        <v>0</v>
      </c>
      <c r="I86" s="52">
        <f t="shared" si="26"/>
        <v>0</v>
      </c>
      <c r="J86" s="52">
        <f t="shared" si="26"/>
        <v>0</v>
      </c>
      <c r="K86" s="74">
        <f t="shared" si="26"/>
        <v>0</v>
      </c>
    </row>
    <row r="87" spans="1:11" ht="20.25" customHeight="1" thickBot="1" x14ac:dyDescent="0.45">
      <c r="A87" s="45"/>
      <c r="B87" s="46" t="s">
        <v>83</v>
      </c>
      <c r="C87" s="47"/>
      <c r="D87" s="153"/>
      <c r="E87" s="75"/>
      <c r="F87" s="76">
        <f t="shared" ref="F87:K87" si="27">F29+F55+F86</f>
        <v>0</v>
      </c>
      <c r="G87" s="76">
        <f t="shared" si="27"/>
        <v>0</v>
      </c>
      <c r="H87" s="76">
        <f t="shared" si="27"/>
        <v>0</v>
      </c>
      <c r="I87" s="76">
        <f t="shared" si="27"/>
        <v>0</v>
      </c>
      <c r="J87" s="76">
        <f t="shared" si="27"/>
        <v>0</v>
      </c>
      <c r="K87" s="77">
        <f t="shared" si="27"/>
        <v>0</v>
      </c>
    </row>
  </sheetData>
  <mergeCells count="21">
    <mergeCell ref="A1:D1"/>
    <mergeCell ref="E1:J1"/>
    <mergeCell ref="A2:B3"/>
    <mergeCell ref="C2:D3"/>
    <mergeCell ref="E2:E3"/>
    <mergeCell ref="F2:H2"/>
    <mergeCell ref="F3:H3"/>
    <mergeCell ref="J6:J8"/>
    <mergeCell ref="K6:K8"/>
    <mergeCell ref="E7:E8"/>
    <mergeCell ref="F7:F8"/>
    <mergeCell ref="A4:D4"/>
    <mergeCell ref="A5:A8"/>
    <mergeCell ref="B5:B8"/>
    <mergeCell ref="C5:C8"/>
    <mergeCell ref="D5:D8"/>
    <mergeCell ref="E5:K5"/>
    <mergeCell ref="E6:F6"/>
    <mergeCell ref="G6:G8"/>
    <mergeCell ref="H6:H8"/>
    <mergeCell ref="I6:I8"/>
  </mergeCells>
  <dataValidations count="1">
    <dataValidation type="list" allowBlank="1" showInputMessage="1" showErrorMessage="1" sqref="K1">
      <formula1>$O$2:$O$31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view="pageBreakPreview" zoomScale="60" zoomScaleNormal="85" workbookViewId="0">
      <pane ySplit="8" topLeftCell="A9" activePane="bottomLeft" state="frozen"/>
      <selection activeCell="F97" sqref="F97"/>
      <selection pane="bottomLeft" activeCell="F97" sqref="F97"/>
    </sheetView>
  </sheetViews>
  <sheetFormatPr defaultRowHeight="15" x14ac:dyDescent="0.25"/>
  <cols>
    <col min="2" max="2" width="54.7109375" style="21" customWidth="1"/>
    <col min="3" max="3" width="18.7109375" customWidth="1"/>
    <col min="4" max="4" width="15.28515625" customWidth="1"/>
    <col min="5" max="5" width="9.42578125" bestFit="1" customWidth="1"/>
    <col min="6" max="6" width="15.85546875" bestFit="1" customWidth="1"/>
    <col min="7" max="7" width="15.5703125" bestFit="1" customWidth="1"/>
    <col min="8" max="8" width="15.7109375" customWidth="1"/>
    <col min="9" max="9" width="17.42578125" bestFit="1" customWidth="1"/>
    <col min="10" max="10" width="15.42578125" bestFit="1" customWidth="1"/>
    <col min="11" max="11" width="19.42578125" customWidth="1"/>
    <col min="12" max="12" width="12.7109375" bestFit="1" customWidth="1"/>
    <col min="13" max="13" width="13.85546875" bestFit="1" customWidth="1"/>
    <col min="14" max="14" width="15.42578125" bestFit="1" customWidth="1"/>
    <col min="15" max="15" width="12.7109375" bestFit="1" customWidth="1"/>
    <col min="16" max="16" width="14" bestFit="1" customWidth="1"/>
    <col min="17" max="17" width="10.140625" customWidth="1"/>
    <col min="18" max="18" width="9.140625" customWidth="1"/>
  </cols>
  <sheetData>
    <row r="1" spans="1:18" ht="36" customHeight="1" x14ac:dyDescent="0.55000000000000004">
      <c r="A1" s="379" t="s">
        <v>83</v>
      </c>
      <c r="B1" s="380"/>
      <c r="C1" s="380"/>
      <c r="D1" s="381"/>
      <c r="E1" s="382" t="s">
        <v>155</v>
      </c>
      <c r="F1" s="383"/>
      <c r="G1" s="383"/>
      <c r="H1" s="383"/>
      <c r="I1" s="383"/>
      <c r="J1" s="383"/>
      <c r="K1" s="32"/>
    </row>
    <row r="2" spans="1:18" ht="15" customHeight="1" x14ac:dyDescent="0.25">
      <c r="A2" s="384" t="s">
        <v>70</v>
      </c>
      <c r="B2" s="385"/>
      <c r="C2" s="388">
        <f>IF(K1=C168,D168,IF(K1=C169,D169,IF(C170=K1,D170,IF(K1=C171,D171, IF(K1=C172,D172, IF(K1=C173,D173, IF(K1=C174,D174, IF(K1=C175,D175, IF(K1=C176,D176, IF(K1=C177,D177, IF(K1=C178,D178, IF(K1=C179,D179, IF(K1=C180,D180, IF(K1=C181,D181, IF(K1=C182,D182, IF(K1=C183,D183, IF(K1=C184,D184, IF(K1=C185,D185, IF(K1=C186,D186, IF(K1=C187,D187, IF(K1=C188,D188, IF(K1=C189,D189, IF(K1=C190,D190, IF(K1=C191,D191, IF(K1=C192,D192, IF(K1=C193,D193, IF(K1=C194,D194, IF(K1=C195,D195, IF(K1=C196,D196,0)))))))))))))))))))))))))))))</f>
        <v>0</v>
      </c>
      <c r="D2" s="389"/>
      <c r="E2" s="392"/>
      <c r="F2" s="394" t="s">
        <v>71</v>
      </c>
      <c r="G2" s="395"/>
      <c r="H2" s="395"/>
      <c r="I2" s="33">
        <v>600</v>
      </c>
      <c r="J2" s="396" t="s">
        <v>281</v>
      </c>
      <c r="K2" s="398">
        <v>0.75</v>
      </c>
      <c r="P2" s="36"/>
      <c r="R2" s="36"/>
    </row>
    <row r="3" spans="1:18" ht="15" customHeight="1" x14ac:dyDescent="0.25">
      <c r="A3" s="386"/>
      <c r="B3" s="387"/>
      <c r="C3" s="390"/>
      <c r="D3" s="391"/>
      <c r="E3" s="393"/>
      <c r="F3" s="394" t="s">
        <v>361</v>
      </c>
      <c r="G3" s="395"/>
      <c r="H3" s="395"/>
      <c r="I3" s="33">
        <v>800</v>
      </c>
      <c r="J3" s="397"/>
      <c r="K3" s="399"/>
      <c r="P3" s="36"/>
      <c r="R3" s="36"/>
    </row>
    <row r="4" spans="1:18" x14ac:dyDescent="0.25">
      <c r="A4" s="400"/>
      <c r="B4" s="401"/>
      <c r="C4" s="401"/>
      <c r="D4" s="401"/>
      <c r="E4" s="37"/>
      <c r="F4" s="37"/>
      <c r="G4" s="37"/>
      <c r="H4" s="37"/>
      <c r="I4" s="37"/>
      <c r="J4" s="37"/>
      <c r="K4" s="325">
        <f>K114</f>
        <v>1365338</v>
      </c>
      <c r="P4" s="36"/>
      <c r="R4" s="36"/>
    </row>
    <row r="5" spans="1:18" ht="26.25" x14ac:dyDescent="0.4">
      <c r="A5" s="402" t="s">
        <v>0</v>
      </c>
      <c r="B5" s="404" t="s">
        <v>1</v>
      </c>
      <c r="C5" s="404" t="s">
        <v>2</v>
      </c>
      <c r="D5" s="406" t="s">
        <v>76</v>
      </c>
      <c r="E5" s="408"/>
      <c r="F5" s="408"/>
      <c r="G5" s="408"/>
      <c r="H5" s="408"/>
      <c r="I5" s="408"/>
      <c r="J5" s="408"/>
      <c r="K5" s="409"/>
      <c r="P5" s="36"/>
      <c r="R5" s="36"/>
    </row>
    <row r="6" spans="1:18" ht="15" customHeight="1" x14ac:dyDescent="0.25">
      <c r="A6" s="403"/>
      <c r="B6" s="405"/>
      <c r="C6" s="405"/>
      <c r="D6" s="407"/>
      <c r="E6" s="410" t="s">
        <v>78</v>
      </c>
      <c r="F6" s="411"/>
      <c r="G6" s="412" t="s">
        <v>79</v>
      </c>
      <c r="H6" s="404" t="s">
        <v>80</v>
      </c>
      <c r="I6" s="404" t="s">
        <v>81</v>
      </c>
      <c r="J6" s="412" t="s">
        <v>82</v>
      </c>
      <c r="K6" s="413" t="s">
        <v>83</v>
      </c>
      <c r="P6" s="36"/>
      <c r="R6" s="36"/>
    </row>
    <row r="7" spans="1:18" x14ac:dyDescent="0.25">
      <c r="A7" s="403"/>
      <c r="B7" s="405"/>
      <c r="C7" s="405"/>
      <c r="D7" s="407"/>
      <c r="E7" s="406" t="s">
        <v>85</v>
      </c>
      <c r="F7" s="406" t="s">
        <v>86</v>
      </c>
      <c r="G7" s="412"/>
      <c r="H7" s="405"/>
      <c r="I7" s="405"/>
      <c r="J7" s="412"/>
      <c r="K7" s="413"/>
      <c r="P7" s="36"/>
      <c r="R7" s="36"/>
    </row>
    <row r="8" spans="1:18" ht="15.75" thickBot="1" x14ac:dyDescent="0.3">
      <c r="A8" s="403"/>
      <c r="B8" s="405"/>
      <c r="C8" s="405"/>
      <c r="D8" s="407"/>
      <c r="E8" s="407"/>
      <c r="F8" s="407"/>
      <c r="G8" s="406"/>
      <c r="H8" s="405"/>
      <c r="I8" s="405"/>
      <c r="J8" s="406"/>
      <c r="K8" s="414"/>
      <c r="P8" s="36"/>
      <c r="R8" s="36"/>
    </row>
    <row r="9" spans="1:18" ht="16.5" thickBot="1" x14ac:dyDescent="0.3">
      <c r="A9" s="157"/>
      <c r="B9" s="159" t="s">
        <v>161</v>
      </c>
      <c r="C9" s="190" t="s">
        <v>10</v>
      </c>
      <c r="D9" s="161"/>
      <c r="E9" s="166"/>
      <c r="F9" s="167"/>
      <c r="G9" s="167"/>
      <c r="H9" s="167"/>
      <c r="I9" s="167"/>
      <c r="J9" s="167"/>
      <c r="K9" s="168"/>
      <c r="P9" s="36"/>
      <c r="R9" s="36"/>
    </row>
    <row r="10" spans="1:18" ht="15.75" thickBot="1" x14ac:dyDescent="0.3">
      <c r="A10" s="3"/>
      <c r="B10" s="41" t="s">
        <v>162</v>
      </c>
      <c r="C10" s="122"/>
      <c r="D10" s="160"/>
      <c r="E10" s="191"/>
      <c r="F10" s="39">
        <f>PP2_TCC!F10+PP3_MCM!F10+PP4_Pons_Danubii!F10+PP5_VPR!F10+PP6_PZH!F10+LP_VRW!F10</f>
        <v>0</v>
      </c>
      <c r="G10" s="39">
        <f>PP2_TCC!G10+PP3_MCM!G10+PP4_Pons_Danubii!G10+PP5_VPR!G10+PP6_PZH!G10+LP_VRW!G10</f>
        <v>0</v>
      </c>
      <c r="H10" s="39">
        <f>PP2_TCC!H10+PP3_MCM!H10+PP4_Pons_Danubii!H10+PP5_VPR!H10+PP6_PZH!H10+LP_VRW!H10</f>
        <v>0</v>
      </c>
      <c r="I10" s="39">
        <f>PP2_TCC!I10+PP3_MCM!I10+PP4_Pons_Danubii!I10+PP5_VPR!I10+PP6_PZH!I10+LP_VRW!I10</f>
        <v>15000</v>
      </c>
      <c r="J10" s="39">
        <f>PP2_TCC!J10+PP3_MCM!J10+PP4_Pons_Danubii!J10+PP5_VPR!J10+PP6_PZH!J10+LP_VRW!J10</f>
        <v>0</v>
      </c>
      <c r="K10" s="250">
        <f t="shared" ref="K10" si="0">F10+G10+H10+I10+J10</f>
        <v>15000</v>
      </c>
      <c r="L10" s="243" t="str">
        <f>IF(F10+G10+H10+I10+J10=K10,"OK","ERROR")</f>
        <v>OK</v>
      </c>
      <c r="P10" s="36"/>
      <c r="R10" s="36"/>
    </row>
    <row r="11" spans="1:18" ht="16.5" thickBot="1" x14ac:dyDescent="0.3">
      <c r="A11" s="157"/>
      <c r="B11" s="159" t="s">
        <v>83</v>
      </c>
      <c r="C11" s="158"/>
      <c r="D11" s="161"/>
      <c r="E11" s="193"/>
      <c r="F11" s="194">
        <f>SUM(F10)</f>
        <v>0</v>
      </c>
      <c r="G11" s="194">
        <f t="shared" ref="G11:K11" si="1">SUM(G10)</f>
        <v>0</v>
      </c>
      <c r="H11" s="195">
        <f t="shared" si="1"/>
        <v>0</v>
      </c>
      <c r="I11" s="195">
        <f t="shared" si="1"/>
        <v>15000</v>
      </c>
      <c r="J11" s="195">
        <f t="shared" si="1"/>
        <v>0</v>
      </c>
      <c r="K11" s="194">
        <f t="shared" si="1"/>
        <v>15000</v>
      </c>
      <c r="L11" s="243" t="str">
        <f t="shared" ref="L11:L93" si="2">IF(F11+G11+H11+I11+J11=K11,"OK","ERROR")</f>
        <v>OK</v>
      </c>
      <c r="P11" s="36"/>
      <c r="R11" s="36"/>
    </row>
    <row r="12" spans="1:18" ht="16.5" thickBot="1" x14ac:dyDescent="0.3">
      <c r="A12" s="1"/>
      <c r="B12" s="26" t="s">
        <v>11</v>
      </c>
      <c r="C12" s="2" t="s">
        <v>10</v>
      </c>
      <c r="D12" s="162"/>
      <c r="E12" s="171"/>
      <c r="F12" s="2"/>
      <c r="G12" s="2"/>
      <c r="H12" s="2"/>
      <c r="I12" s="2"/>
      <c r="J12" s="2"/>
      <c r="K12" s="172"/>
      <c r="L12" s="243" t="str">
        <f t="shared" si="2"/>
        <v>OK</v>
      </c>
      <c r="P12" s="36"/>
      <c r="R12" s="36"/>
    </row>
    <row r="13" spans="1:18" ht="15.75" thickBot="1" x14ac:dyDescent="0.3">
      <c r="A13" s="14"/>
      <c r="B13" s="48" t="s">
        <v>29</v>
      </c>
      <c r="C13" s="53"/>
      <c r="D13" s="53"/>
      <c r="E13" s="173"/>
      <c r="F13" s="15"/>
      <c r="G13" s="15"/>
      <c r="H13" s="15"/>
      <c r="I13" s="15"/>
      <c r="J13" s="15"/>
      <c r="K13" s="174"/>
      <c r="L13" s="243" t="str">
        <f t="shared" si="2"/>
        <v>OK</v>
      </c>
      <c r="P13" s="36"/>
      <c r="R13" s="36"/>
    </row>
    <row r="14" spans="1:18" ht="15.75" thickBot="1" x14ac:dyDescent="0.3">
      <c r="A14" s="3"/>
      <c r="B14" s="92" t="s">
        <v>30</v>
      </c>
      <c r="C14" s="93" t="s">
        <v>10</v>
      </c>
      <c r="D14" s="160" t="s">
        <v>41</v>
      </c>
      <c r="E14" s="169"/>
      <c r="F14" s="39">
        <f>PP2_TCC!F14+PP3_MCM!F14+PP4_Pons_Danubii!F14+PP5_VPR!F14+PP6_PZH!F14+LP_VRW!F14</f>
        <v>442</v>
      </c>
      <c r="G14" s="39">
        <f>PP2_TCC!G14+PP3_MCM!G14+PP4_Pons_Danubii!G14+PP5_VPR!G14+PP6_PZH!G14+LP_VRW!G14</f>
        <v>66.3</v>
      </c>
      <c r="H14" s="39">
        <f>PP2_TCC!H14+PP3_MCM!H14+PP4_Pons_Danubii!H14+PP5_VPR!H14+PP6_PZH!H14+LP_VRW!H14</f>
        <v>0</v>
      </c>
      <c r="I14" s="39">
        <f>PP2_TCC!I14+PP3_MCM!I14+PP4_Pons_Danubii!I14+PP5_VPR!I14+PP6_PZH!I14+LP_VRW!I14</f>
        <v>0</v>
      </c>
      <c r="J14" s="39">
        <f>PP2_TCC!J14+PP3_MCM!J14+PP4_Pons_Danubii!J14+PP5_VPR!J14+PP6_PZH!J14+LP_VRW!J14</f>
        <v>0</v>
      </c>
      <c r="K14" s="170">
        <f>F14+G14+H14+I14+J14</f>
        <v>508.3</v>
      </c>
      <c r="L14" s="243" t="str">
        <f t="shared" si="2"/>
        <v>OK</v>
      </c>
      <c r="P14" s="36"/>
      <c r="R14" s="36"/>
    </row>
    <row r="15" spans="1:18" ht="15.75" thickBot="1" x14ac:dyDescent="0.3">
      <c r="A15" s="3"/>
      <c r="B15" s="92" t="s">
        <v>31</v>
      </c>
      <c r="C15" s="93" t="s">
        <v>10</v>
      </c>
      <c r="D15" s="160" t="s">
        <v>41</v>
      </c>
      <c r="E15" s="169"/>
      <c r="F15" s="39">
        <f>PP2_TCC!F15+PP3_MCM!F15+PP4_Pons_Danubii!F15+PP5_VPR!F15+PP6_PZH!F15+LP_VRW!F15</f>
        <v>2116</v>
      </c>
      <c r="G15" s="39">
        <f>PP2_TCC!G15+PP3_MCM!G15+PP4_Pons_Danubii!G15+PP5_VPR!G15+PP6_PZH!G15+LP_VRW!G15</f>
        <v>317.39999999999998</v>
      </c>
      <c r="H15" s="39">
        <f>PP2_TCC!H15+PP3_MCM!H15+PP4_Pons_Danubii!H15+PP5_VPR!H15+PP6_PZH!H15+LP_VRW!H15</f>
        <v>0</v>
      </c>
      <c r="I15" s="39">
        <f>PP2_TCC!I15+PP3_MCM!I15+PP4_Pons_Danubii!I15+PP5_VPR!I15+PP6_PZH!I15+LP_VRW!I15</f>
        <v>0</v>
      </c>
      <c r="J15" s="39">
        <f>PP2_TCC!J15+PP3_MCM!J15+PP4_Pons_Danubii!J15+PP5_VPR!J15+PP6_PZH!J15+LP_VRW!J15</f>
        <v>0</v>
      </c>
      <c r="K15" s="170">
        <f t="shared" ref="K15:K31" si="3">F15+G15+H15+I15+J15</f>
        <v>2433.4</v>
      </c>
      <c r="L15" s="243" t="str">
        <f t="shared" si="2"/>
        <v>OK</v>
      </c>
      <c r="P15" s="36"/>
      <c r="R15" s="36"/>
    </row>
    <row r="16" spans="1:18" ht="15.75" thickBot="1" x14ac:dyDescent="0.3">
      <c r="A16" s="3"/>
      <c r="B16" s="92" t="s">
        <v>32</v>
      </c>
      <c r="C16" s="93" t="s">
        <v>10</v>
      </c>
      <c r="D16" s="160" t="s">
        <v>41</v>
      </c>
      <c r="E16" s="169"/>
      <c r="F16" s="39">
        <f>PP2_TCC!F16+PP3_MCM!F16+PP4_Pons_Danubii!F16+PP5_VPR!F16+PP6_PZH!F16+LP_VRW!F16</f>
        <v>2464</v>
      </c>
      <c r="G16" s="39">
        <f>PP2_TCC!G16+PP3_MCM!G16+PP4_Pons_Danubii!G16+PP5_VPR!G16+PP6_PZH!G16+LP_VRW!G16</f>
        <v>369.6</v>
      </c>
      <c r="H16" s="39">
        <f>PP2_TCC!H16+PP3_MCM!H16+PP4_Pons_Danubii!H16+PP5_VPR!H16+PP6_PZH!H16+LP_VRW!H16</f>
        <v>0</v>
      </c>
      <c r="I16" s="39">
        <f>PP2_TCC!I16+PP3_MCM!I16+PP4_Pons_Danubii!I16+PP5_VPR!I16+PP6_PZH!I16+LP_VRW!I16</f>
        <v>0</v>
      </c>
      <c r="J16" s="39">
        <f>PP2_TCC!J16+PP3_MCM!J16+PP4_Pons_Danubii!J16+PP5_VPR!J16+PP6_PZH!J16+LP_VRW!J16</f>
        <v>0</v>
      </c>
      <c r="K16" s="170">
        <f t="shared" si="3"/>
        <v>2833.6</v>
      </c>
      <c r="L16" s="243" t="str">
        <f t="shared" si="2"/>
        <v>OK</v>
      </c>
      <c r="P16" s="36"/>
      <c r="R16" s="36"/>
    </row>
    <row r="17" spans="1:18" ht="15.75" thickBot="1" x14ac:dyDescent="0.3">
      <c r="A17" s="3"/>
      <c r="B17" s="92" t="s">
        <v>33</v>
      </c>
      <c r="C17" s="93" t="s">
        <v>10</v>
      </c>
      <c r="D17" s="160" t="s">
        <v>41</v>
      </c>
      <c r="E17" s="169"/>
      <c r="F17" s="39">
        <f>PP2_TCC!F17+PP3_MCM!F17+PP4_Pons_Danubii!F17+PP5_VPR!F17+PP6_PZH!F17+LP_VRW!F17</f>
        <v>1895</v>
      </c>
      <c r="G17" s="39">
        <f>PP2_TCC!G17+PP3_MCM!G17+PP4_Pons_Danubii!G17+PP5_VPR!G17+PP6_PZH!G17+LP_VRW!G17</f>
        <v>284.25</v>
      </c>
      <c r="H17" s="39">
        <f>PP2_TCC!H17+PP3_MCM!H17+PP4_Pons_Danubii!H17+PP5_VPR!H17+PP6_PZH!H17+LP_VRW!H17</f>
        <v>0</v>
      </c>
      <c r="I17" s="39">
        <f>PP2_TCC!I17+PP3_MCM!I17+PP4_Pons_Danubii!I17+PP5_VPR!I17+PP6_PZH!I17+LP_VRW!I17</f>
        <v>0</v>
      </c>
      <c r="J17" s="39">
        <f>PP2_TCC!J17+PP3_MCM!J17+PP4_Pons_Danubii!J17+PP5_VPR!J17+PP6_PZH!J17+LP_VRW!J17</f>
        <v>0</v>
      </c>
      <c r="K17" s="170">
        <f t="shared" si="3"/>
        <v>2179.25</v>
      </c>
      <c r="L17" s="243" t="str">
        <f t="shared" si="2"/>
        <v>OK</v>
      </c>
      <c r="P17" s="36"/>
      <c r="R17" s="36"/>
    </row>
    <row r="18" spans="1:18" s="40" customFormat="1" ht="15.75" thickBot="1" x14ac:dyDescent="0.3">
      <c r="A18" s="3"/>
      <c r="B18" s="92" t="s">
        <v>34</v>
      </c>
      <c r="C18" s="93" t="s">
        <v>10</v>
      </c>
      <c r="D18" s="160" t="s">
        <v>41</v>
      </c>
      <c r="E18" s="169"/>
      <c r="F18" s="39">
        <f>PP2_TCC!F18+PP3_MCM!F18+PP4_Pons_Danubii!F18+PP5_VPR!F18+PP6_PZH!F18+LP_VRW!F18</f>
        <v>442</v>
      </c>
      <c r="G18" s="39">
        <f>PP2_TCC!G18+PP3_MCM!G18+PP4_Pons_Danubii!G18+PP5_VPR!G18+PP6_PZH!G18+LP_VRW!G18</f>
        <v>66.3</v>
      </c>
      <c r="H18" s="39">
        <f>PP2_TCC!H18+PP3_MCM!H18+PP4_Pons_Danubii!H18+PP5_VPR!H18+PP6_PZH!H18+LP_VRW!H18</f>
        <v>0</v>
      </c>
      <c r="I18" s="39">
        <f>PP2_TCC!I18+PP3_MCM!I18+PP4_Pons_Danubii!I18+PP5_VPR!I18+PP6_PZH!I18+LP_VRW!I18</f>
        <v>0</v>
      </c>
      <c r="J18" s="39">
        <f>PP2_TCC!J18+PP3_MCM!J18+PP4_Pons_Danubii!J18+PP5_VPR!J18+PP6_PZH!J18+LP_VRW!J18</f>
        <v>0</v>
      </c>
      <c r="K18" s="170">
        <f t="shared" si="3"/>
        <v>508.3</v>
      </c>
      <c r="L18" s="243" t="str">
        <f t="shared" si="2"/>
        <v>OK</v>
      </c>
      <c r="O18"/>
      <c r="P18" s="36"/>
      <c r="Q18"/>
      <c r="R18" s="36"/>
    </row>
    <row r="19" spans="1:18" ht="15.75" thickBot="1" x14ac:dyDescent="0.3">
      <c r="A19" s="3"/>
      <c r="B19" s="92" t="s">
        <v>35</v>
      </c>
      <c r="C19" s="93" t="s">
        <v>10</v>
      </c>
      <c r="D19" s="160" t="s">
        <v>41</v>
      </c>
      <c r="E19" s="169"/>
      <c r="F19" s="39">
        <f>PP2_TCC!F19+PP3_MCM!F19+PP4_Pons_Danubii!F19+PP5_VPR!F19+PP6_PZH!F19+LP_VRW!F19</f>
        <v>442</v>
      </c>
      <c r="G19" s="39">
        <f>PP2_TCC!G19+PP3_MCM!G19+PP4_Pons_Danubii!G19+PP5_VPR!G19+PP6_PZH!G19+LP_VRW!G19</f>
        <v>66.3</v>
      </c>
      <c r="H19" s="39">
        <f>PP2_TCC!H19+PP3_MCM!H19+PP4_Pons_Danubii!H19+PP5_VPR!H19+PP6_PZH!H19+LP_VRW!H19</f>
        <v>0</v>
      </c>
      <c r="I19" s="39">
        <f>PP2_TCC!I19+PP3_MCM!I19+PP4_Pons_Danubii!I19+PP5_VPR!I19+PP6_PZH!I19+LP_VRW!I19</f>
        <v>0</v>
      </c>
      <c r="J19" s="39">
        <f>PP2_TCC!J19+PP3_MCM!J19+PP4_Pons_Danubii!J19+PP5_VPR!J19+PP6_PZH!J19+LP_VRW!J19</f>
        <v>0</v>
      </c>
      <c r="K19" s="170">
        <f t="shared" si="3"/>
        <v>508.3</v>
      </c>
      <c r="L19" s="243" t="str">
        <f t="shared" si="2"/>
        <v>OK</v>
      </c>
      <c r="P19" s="36"/>
      <c r="R19" s="36"/>
    </row>
    <row r="20" spans="1:18" ht="15.75" thickBot="1" x14ac:dyDescent="0.3">
      <c r="A20" s="3"/>
      <c r="B20" s="92" t="s">
        <v>12</v>
      </c>
      <c r="C20" s="93" t="s">
        <v>10</v>
      </c>
      <c r="D20" s="160" t="s">
        <v>41</v>
      </c>
      <c r="E20" s="169"/>
      <c r="F20" s="39">
        <f>PP2_TCC!F20+PP3_MCM!F20+PP4_Pons_Danubii!F20+PP5_VPR!F20+PP6_PZH!F20+LP_VRW!F20</f>
        <v>12888</v>
      </c>
      <c r="G20" s="39">
        <f>PP2_TCC!G20+PP3_MCM!G20+PP4_Pons_Danubii!G20+PP5_VPR!G20+PP6_PZH!G20+LP_VRW!G20</f>
        <v>1933.2</v>
      </c>
      <c r="H20" s="39">
        <f>PP2_TCC!H20+PP3_MCM!H20+PP4_Pons_Danubii!H20+PP5_VPR!H20+PP6_PZH!H20+LP_VRW!H20</f>
        <v>4800</v>
      </c>
      <c r="I20" s="39">
        <f>PP2_TCC!I20+PP3_MCM!I20+PP4_Pons_Danubii!I20+PP5_VPR!I20+PP6_PZH!I20+LP_VRW!I20</f>
        <v>6000</v>
      </c>
      <c r="J20" s="39">
        <f>PP2_TCC!J20+PP3_MCM!J20+PP4_Pons_Danubii!J20+PP5_VPR!J20+PP6_PZH!J20+LP_VRW!J20</f>
        <v>0</v>
      </c>
      <c r="K20" s="170">
        <f t="shared" si="3"/>
        <v>25621.200000000001</v>
      </c>
      <c r="L20" s="243" t="str">
        <f t="shared" si="2"/>
        <v>OK</v>
      </c>
      <c r="P20" s="36"/>
      <c r="R20" s="36"/>
    </row>
    <row r="21" spans="1:18" ht="15.75" thickBot="1" x14ac:dyDescent="0.3">
      <c r="A21" s="3"/>
      <c r="B21" s="92"/>
      <c r="C21" s="93"/>
      <c r="D21" s="160"/>
      <c r="E21" s="169"/>
      <c r="F21" s="39">
        <f>PP2_TCC!F21+PP3_MCM!F21+PP4_Pons_Danubii!F21+PP5_VPR!F21+PP6_PZH!F21+LP_VRW!F21</f>
        <v>0</v>
      </c>
      <c r="G21" s="39">
        <f>PP2_TCC!G21+PP3_MCM!G21+PP4_Pons_Danubii!G21+PP5_VPR!G21+PP6_PZH!G21+LP_VRW!G21</f>
        <v>0</v>
      </c>
      <c r="H21" s="39">
        <f>PP2_TCC!H21+PP3_MCM!H21+PP4_Pons_Danubii!H21+PP5_VPR!H21+PP6_PZH!H21+LP_VRW!H21</f>
        <v>0</v>
      </c>
      <c r="I21" s="39">
        <f>PP2_TCC!I21+PP3_MCM!I21+PP4_Pons_Danubii!I21+PP5_VPR!I21+PP6_PZH!I21+LP_VRW!I21</f>
        <v>0</v>
      </c>
      <c r="J21" s="39">
        <f>PP2_TCC!J21+PP3_MCM!J21+PP4_Pons_Danubii!J21+PP5_VPR!J21+PP6_PZH!J21+LP_VRW!J21</f>
        <v>0</v>
      </c>
      <c r="K21" s="170">
        <f t="shared" si="3"/>
        <v>0</v>
      </c>
      <c r="L21" s="243" t="str">
        <f t="shared" si="2"/>
        <v>OK</v>
      </c>
      <c r="P21" s="36"/>
      <c r="R21" s="36"/>
    </row>
    <row r="22" spans="1:18" ht="15.75" thickBot="1" x14ac:dyDescent="0.3">
      <c r="A22" s="14"/>
      <c r="B22" s="48" t="s">
        <v>36</v>
      </c>
      <c r="C22" s="85"/>
      <c r="D22" s="163"/>
      <c r="E22" s="173"/>
      <c r="F22" s="15"/>
      <c r="G22" s="15"/>
      <c r="H22" s="15"/>
      <c r="I22" s="15"/>
      <c r="J22" s="15"/>
      <c r="K22" s="174"/>
      <c r="L22" s="243" t="str">
        <f t="shared" si="2"/>
        <v>OK</v>
      </c>
      <c r="P22" s="36"/>
      <c r="R22" s="36"/>
    </row>
    <row r="23" spans="1:18" ht="15.75" thickBot="1" x14ac:dyDescent="0.3">
      <c r="A23" s="3"/>
      <c r="B23" s="92" t="s">
        <v>37</v>
      </c>
      <c r="C23" s="93" t="s">
        <v>10</v>
      </c>
      <c r="D23" s="160" t="s">
        <v>41</v>
      </c>
      <c r="E23" s="169"/>
      <c r="F23" s="39">
        <f>PP2_TCC!F23+PP3_MCM!F23+PP4_Pons_Danubii!F23+PP5_VPR!F23+PP6_PZH!F23+LP_VRW!F23</f>
        <v>48010</v>
      </c>
      <c r="G23" s="39">
        <f>PP2_TCC!G23+PP3_MCM!G23+PP4_Pons_Danubii!G23+PP5_VPR!G23+PP6_PZH!G23+LP_VRW!G23</f>
        <v>7201.5</v>
      </c>
      <c r="H23" s="39">
        <f>PP2_TCC!H23+PP3_MCM!H23+PP4_Pons_Danubii!H23+PP5_VPR!H23+PP6_PZH!H23+LP_VRW!H23</f>
        <v>0</v>
      </c>
      <c r="I23" s="39">
        <f>PP2_TCC!I23+PP3_MCM!I23+PP4_Pons_Danubii!I23+PP5_VPR!I23+PP6_PZH!I23+LP_VRW!I23</f>
        <v>80000</v>
      </c>
      <c r="J23" s="39">
        <f>PP2_TCC!J23+PP3_MCM!J23+PP4_Pons_Danubii!J23+PP5_VPR!J23+PP6_PZH!J23+LP_VRW!J23</f>
        <v>3000</v>
      </c>
      <c r="K23" s="170">
        <f t="shared" si="3"/>
        <v>138211.5</v>
      </c>
      <c r="L23" s="243" t="str">
        <f t="shared" si="2"/>
        <v>OK</v>
      </c>
      <c r="P23" s="36"/>
      <c r="R23" s="36"/>
    </row>
    <row r="24" spans="1:18" ht="15.75" customHeight="1" thickBot="1" x14ac:dyDescent="0.3">
      <c r="A24" s="3"/>
      <c r="B24" s="92" t="s">
        <v>43</v>
      </c>
      <c r="C24" s="93" t="s">
        <v>10</v>
      </c>
      <c r="D24" s="160" t="s">
        <v>41</v>
      </c>
      <c r="E24" s="169"/>
      <c r="F24" s="39">
        <f>PP2_TCC!F24+PP3_MCM!F24+PP4_Pons_Danubii!F24+PP5_VPR!F24+PP6_PZH!F24+LP_VRW!F24</f>
        <v>31295</v>
      </c>
      <c r="G24" s="39">
        <f>PP2_TCC!G24+PP3_MCM!G24+PP4_Pons_Danubii!G24+PP5_VPR!G24+PP6_PZH!G24+LP_VRW!G24</f>
        <v>4694.25</v>
      </c>
      <c r="H24" s="39">
        <f>PP2_TCC!H24+PP3_MCM!H24+PP4_Pons_Danubii!H24+PP5_VPR!H24+PP6_PZH!H24+LP_VRW!H24</f>
        <v>20400</v>
      </c>
      <c r="I24" s="39">
        <f>PP2_TCC!I24+PP3_MCM!I24+PP4_Pons_Danubii!I24+PP5_VPR!I24+PP6_PZH!I24+LP_VRW!I24</f>
        <v>10600</v>
      </c>
      <c r="J24" s="39">
        <f>PP2_TCC!J24+PP3_MCM!J24+PP4_Pons_Danubii!J24+PP5_VPR!J24+PP6_PZH!J24+LP_VRW!J24</f>
        <v>0</v>
      </c>
      <c r="K24" s="170">
        <f t="shared" si="3"/>
        <v>66989.25</v>
      </c>
      <c r="L24" s="243" t="str">
        <f t="shared" si="2"/>
        <v>OK</v>
      </c>
      <c r="P24" s="36"/>
      <c r="R24" s="36"/>
    </row>
    <row r="25" spans="1:18" ht="15.75" thickBot="1" x14ac:dyDescent="0.3">
      <c r="A25" s="3"/>
      <c r="B25" s="92"/>
      <c r="C25" s="93"/>
      <c r="D25" s="160"/>
      <c r="E25" s="169"/>
      <c r="F25" s="39">
        <f>PP2_TCC!F25+PP3_MCM!F25+PP4_Pons_Danubii!F25+PP5_VPR!F25+PP6_PZH!F25+LP_VRW!F25</f>
        <v>0</v>
      </c>
      <c r="G25" s="39">
        <f>PP2_TCC!G25+PP3_MCM!G25+PP4_Pons_Danubii!G25+PP5_VPR!G25+PP6_PZH!G25+LP_VRW!G25</f>
        <v>0</v>
      </c>
      <c r="H25" s="39">
        <f>PP2_TCC!H25+PP3_MCM!H25+PP4_Pons_Danubii!H25+PP5_VPR!H25+PP6_PZH!H25+LP_VRW!H25</f>
        <v>0</v>
      </c>
      <c r="I25" s="39">
        <f>PP2_TCC!I25+PP3_MCM!I25+PP4_Pons_Danubii!I25+PP5_VPR!I25+PP6_PZH!I25+LP_VRW!I25</f>
        <v>0</v>
      </c>
      <c r="J25" s="39">
        <f>PP2_TCC!J25+PP3_MCM!J25+PP4_Pons_Danubii!J25+PP5_VPR!J25+PP6_PZH!J25+LP_VRW!J25</f>
        <v>0</v>
      </c>
      <c r="K25" s="170">
        <f t="shared" si="3"/>
        <v>0</v>
      </c>
      <c r="L25" s="243" t="str">
        <f t="shared" si="2"/>
        <v>OK</v>
      </c>
      <c r="P25" s="36"/>
      <c r="R25" s="36"/>
    </row>
    <row r="26" spans="1:18" ht="15.75" thickBot="1" x14ac:dyDescent="0.3">
      <c r="A26" s="14"/>
      <c r="B26" s="48" t="s">
        <v>38</v>
      </c>
      <c r="C26" s="85"/>
      <c r="D26" s="163"/>
      <c r="E26" s="173"/>
      <c r="F26" s="15"/>
      <c r="G26" s="15"/>
      <c r="H26" s="15"/>
      <c r="I26" s="15"/>
      <c r="J26" s="15"/>
      <c r="K26" s="174"/>
      <c r="L26" s="243" t="str">
        <f t="shared" si="2"/>
        <v>OK</v>
      </c>
      <c r="P26" s="36"/>
      <c r="R26" s="36"/>
    </row>
    <row r="27" spans="1:18" ht="15.75" thickBot="1" x14ac:dyDescent="0.3">
      <c r="A27" s="3"/>
      <c r="B27" s="41" t="s">
        <v>259</v>
      </c>
      <c r="C27" s="93" t="s">
        <v>10</v>
      </c>
      <c r="D27" s="160" t="s">
        <v>41</v>
      </c>
      <c r="E27" s="169"/>
      <c r="F27" s="39">
        <f>PP2_TCC!F27+PP3_MCM!F27+PP4_Pons_Danubii!F27+PP5_VPR!F27+PP6_PZH!F27+LP_VRW!F27</f>
        <v>14718</v>
      </c>
      <c r="G27" s="39">
        <f>PP2_TCC!G27+PP3_MCM!G27+PP4_Pons_Danubii!G27+PP5_VPR!G27+PP6_PZH!G27+LP_VRW!G27</f>
        <v>2207.6999999999998</v>
      </c>
      <c r="H27" s="39">
        <f>PP2_TCC!H27+PP3_MCM!H27+PP4_Pons_Danubii!H27+PP5_VPR!H27+PP6_PZH!H27+LP_VRW!H27</f>
        <v>0</v>
      </c>
      <c r="I27" s="39">
        <f>PP2_TCC!I27+PP3_MCM!I27+PP4_Pons_Danubii!I27+PP5_VPR!I27+PP6_PZH!I27+LP_VRW!I27</f>
        <v>0</v>
      </c>
      <c r="J27" s="39">
        <f>PP2_TCC!J27+PP3_MCM!J27+PP4_Pons_Danubii!J27+PP5_VPR!J27+PP6_PZH!J27+LP_VRW!J27</f>
        <v>0</v>
      </c>
      <c r="K27" s="170">
        <f t="shared" si="3"/>
        <v>16925.7</v>
      </c>
      <c r="L27" s="243" t="str">
        <f t="shared" si="2"/>
        <v>OK</v>
      </c>
      <c r="O27" s="42"/>
      <c r="P27" s="43"/>
      <c r="Q27" s="40"/>
      <c r="R27" s="44"/>
    </row>
    <row r="28" spans="1:18" s="40" customFormat="1" ht="15.75" thickBot="1" x14ac:dyDescent="0.3">
      <c r="A28" s="3"/>
      <c r="B28" s="92" t="s">
        <v>156</v>
      </c>
      <c r="C28" s="93" t="s">
        <v>10</v>
      </c>
      <c r="D28" s="160" t="s">
        <v>41</v>
      </c>
      <c r="E28" s="169"/>
      <c r="F28" s="39">
        <f>PP2_TCC!F28+PP3_MCM!F28+PP4_Pons_Danubii!F28+PP5_VPR!F28+PP6_PZH!F28+LP_VRW!F28</f>
        <v>41745</v>
      </c>
      <c r="G28" s="39">
        <f>PP2_TCC!G28+PP3_MCM!G28+PP4_Pons_Danubii!G28+PP5_VPR!G28+PP6_PZH!G28+LP_VRW!G28</f>
        <v>6261.75</v>
      </c>
      <c r="H28" s="39">
        <f>PP2_TCC!H28+PP3_MCM!H28+PP4_Pons_Danubii!H28+PP5_VPR!H28+PP6_PZH!H28+LP_VRW!H28</f>
        <v>0</v>
      </c>
      <c r="I28" s="39">
        <f>PP2_TCC!I28+PP3_MCM!I28+PP4_Pons_Danubii!I28+PP5_VPR!I28+PP6_PZH!I28+LP_VRW!I28</f>
        <v>24550</v>
      </c>
      <c r="J28" s="39">
        <f>PP2_TCC!J28+PP3_MCM!J28+PP4_Pons_Danubii!J28+PP5_VPR!J28+PP6_PZH!J28+LP_VRW!J28</f>
        <v>0</v>
      </c>
      <c r="K28" s="170">
        <f t="shared" si="3"/>
        <v>72556.75</v>
      </c>
      <c r="L28" s="243" t="str">
        <f t="shared" si="2"/>
        <v>OK</v>
      </c>
      <c r="O28"/>
      <c r="P28" s="36"/>
      <c r="Q28"/>
      <c r="R28" s="36"/>
    </row>
    <row r="29" spans="1:18" ht="16.5" customHeight="1" thickBot="1" x14ac:dyDescent="0.3">
      <c r="A29" s="3"/>
      <c r="B29" s="92" t="s">
        <v>126</v>
      </c>
      <c r="C29" s="93" t="s">
        <v>10</v>
      </c>
      <c r="D29" s="160" t="s">
        <v>41</v>
      </c>
      <c r="E29" s="169"/>
      <c r="F29" s="39">
        <f>PP2_TCC!F29+PP3_MCM!F29+PP4_Pons_Danubii!F29+PP5_VPR!F29+PP6_PZH!F29+LP_VRW!F29</f>
        <v>15917</v>
      </c>
      <c r="G29" s="39">
        <f>PP2_TCC!G29+PP3_MCM!G29+PP4_Pons_Danubii!G29+PP5_VPR!G29+PP6_PZH!G29+LP_VRW!G29</f>
        <v>2387.5500000000002</v>
      </c>
      <c r="H29" s="39">
        <f>PP2_TCC!H29+PP3_MCM!H29+PP4_Pons_Danubii!H29+PP5_VPR!H29+PP6_PZH!H29+LP_VRW!H29</f>
        <v>0</v>
      </c>
      <c r="I29" s="39">
        <f>PP2_TCC!I29+PP3_MCM!I29+PP4_Pons_Danubii!I29+PP5_VPR!I29+PP6_PZH!I29+LP_VRW!I29</f>
        <v>65000</v>
      </c>
      <c r="J29" s="39">
        <f>PP2_TCC!J29+PP3_MCM!J29+PP4_Pons_Danubii!J29+PP5_VPR!J29+PP6_PZH!J29+LP_VRW!J29</f>
        <v>0</v>
      </c>
      <c r="K29" s="170">
        <f t="shared" si="3"/>
        <v>83304.55</v>
      </c>
      <c r="L29" s="243" t="str">
        <f t="shared" si="2"/>
        <v>OK</v>
      </c>
      <c r="P29" s="36"/>
      <c r="R29" s="36"/>
    </row>
    <row r="30" spans="1:18" ht="15.75" thickBot="1" x14ac:dyDescent="0.3">
      <c r="A30" s="3"/>
      <c r="B30" s="92" t="s">
        <v>40</v>
      </c>
      <c r="C30" s="93" t="s">
        <v>10</v>
      </c>
      <c r="D30" s="160" t="s">
        <v>41</v>
      </c>
      <c r="E30" s="169"/>
      <c r="F30" s="39">
        <f>PP2_TCC!F30+PP3_MCM!F30+PP4_Pons_Danubii!F30+PP5_VPR!F30+PP6_PZH!F30+LP_VRW!F30</f>
        <v>4232</v>
      </c>
      <c r="G30" s="39">
        <f>PP2_TCC!G30+PP3_MCM!G30+PP4_Pons_Danubii!G30+PP5_VPR!G30+PP6_PZH!G30+LP_VRW!G30</f>
        <v>634.79999999999995</v>
      </c>
      <c r="H30" s="39">
        <f>PP2_TCC!H30+PP3_MCM!H30+PP4_Pons_Danubii!H30+PP5_VPR!H30+PP6_PZH!H30+LP_VRW!H30</f>
        <v>0</v>
      </c>
      <c r="I30" s="39">
        <f>PP2_TCC!I30+PP3_MCM!I30+PP4_Pons_Danubii!I30+PP5_VPR!I30+PP6_PZH!I30+LP_VRW!I30</f>
        <v>0</v>
      </c>
      <c r="J30" s="39">
        <f>PP2_TCC!J30+PP3_MCM!J30+PP4_Pons_Danubii!J30+PP5_VPR!J30+PP6_PZH!J30+LP_VRW!J30</f>
        <v>0</v>
      </c>
      <c r="K30" s="170">
        <f t="shared" si="3"/>
        <v>4866.8</v>
      </c>
      <c r="L30" s="243" t="str">
        <f t="shared" si="2"/>
        <v>OK</v>
      </c>
      <c r="P30" s="36"/>
      <c r="R30" s="36"/>
    </row>
    <row r="31" spans="1:18" ht="15.75" thickBot="1" x14ac:dyDescent="0.3">
      <c r="A31" s="3"/>
      <c r="B31" s="92"/>
      <c r="C31" s="93"/>
      <c r="D31" s="160"/>
      <c r="E31" s="169"/>
      <c r="F31" s="39">
        <f>PP2_TCC!F31+PP3_MCM!F31+PP4_Pons_Danubii!F31+PP5_VPR!F31+PP6_PZH!F31+LP_VRW!F31</f>
        <v>0</v>
      </c>
      <c r="G31" s="39">
        <f>PP2_TCC!G31+PP3_MCM!G31+PP4_Pons_Danubii!G31+PP5_VPR!G31+PP6_PZH!G31+LP_VRW!G31</f>
        <v>0</v>
      </c>
      <c r="H31" s="39">
        <f>PP2_TCC!H31+PP3_MCM!H31+PP4_Pons_Danubii!H31+PP5_VPR!H31+PP6_PZH!H31+LP_VRW!H31</f>
        <v>0</v>
      </c>
      <c r="I31" s="39">
        <f>PP2_TCC!I31+PP3_MCM!I31+PP4_Pons_Danubii!I31+PP5_VPR!I31+PP6_PZH!I31+LP_VRW!I31</f>
        <v>0</v>
      </c>
      <c r="J31" s="39">
        <f>PP2_TCC!J31+PP3_MCM!J31+PP4_Pons_Danubii!J31+PP5_VPR!J31+PP6_PZH!J31+LP_VRW!J31</f>
        <v>0</v>
      </c>
      <c r="K31" s="170">
        <f t="shared" si="3"/>
        <v>0</v>
      </c>
      <c r="L31" s="243" t="str">
        <f t="shared" si="2"/>
        <v>OK</v>
      </c>
      <c r="P31" s="36"/>
      <c r="R31" s="36"/>
    </row>
    <row r="32" spans="1:18" ht="16.5" thickBot="1" x14ac:dyDescent="0.3">
      <c r="A32" s="1"/>
      <c r="B32" s="78" t="s">
        <v>83</v>
      </c>
      <c r="C32" s="2"/>
      <c r="D32" s="162"/>
      <c r="E32" s="171"/>
      <c r="F32" s="50">
        <f t="shared" ref="F32:K32" si="4">SUM(F14:F31)</f>
        <v>176606</v>
      </c>
      <c r="G32" s="50">
        <f t="shared" si="4"/>
        <v>26490.899999999998</v>
      </c>
      <c r="H32" s="50">
        <f t="shared" si="4"/>
        <v>25200</v>
      </c>
      <c r="I32" s="50">
        <f t="shared" si="4"/>
        <v>186150</v>
      </c>
      <c r="J32" s="50">
        <f t="shared" si="4"/>
        <v>3000</v>
      </c>
      <c r="K32" s="175">
        <f t="shared" si="4"/>
        <v>417446.9</v>
      </c>
      <c r="L32" s="243" t="str">
        <f t="shared" si="2"/>
        <v>OK</v>
      </c>
      <c r="P32" s="36"/>
      <c r="R32" s="36"/>
    </row>
    <row r="33" spans="1:18" ht="16.5" thickBot="1" x14ac:dyDescent="0.3">
      <c r="A33" s="4"/>
      <c r="B33" s="79" t="s">
        <v>67</v>
      </c>
      <c r="C33" s="150"/>
      <c r="D33" s="6"/>
      <c r="E33" s="176"/>
      <c r="F33" s="6"/>
      <c r="G33" s="6"/>
      <c r="H33" s="6"/>
      <c r="I33" s="6"/>
      <c r="J33" s="6"/>
      <c r="K33" s="177"/>
      <c r="L33" s="243" t="str">
        <f t="shared" si="2"/>
        <v>OK</v>
      </c>
      <c r="P33" s="36"/>
      <c r="R33" s="36"/>
    </row>
    <row r="34" spans="1:18" ht="15.75" thickBot="1" x14ac:dyDescent="0.3">
      <c r="A34" s="17"/>
      <c r="B34" s="28" t="s">
        <v>44</v>
      </c>
      <c r="C34" s="115"/>
      <c r="D34" s="164"/>
      <c r="E34" s="178"/>
      <c r="F34" s="18"/>
      <c r="G34" s="18"/>
      <c r="H34" s="18"/>
      <c r="I34" s="18"/>
      <c r="J34" s="18"/>
      <c r="K34" s="179"/>
      <c r="L34" s="243" t="str">
        <f t="shared" si="2"/>
        <v>OK</v>
      </c>
      <c r="P34" s="36"/>
      <c r="R34" s="36"/>
    </row>
    <row r="35" spans="1:18" ht="15.75" thickBot="1" x14ac:dyDescent="0.3">
      <c r="A35" s="3"/>
      <c r="B35" s="41" t="s">
        <v>250</v>
      </c>
      <c r="C35" s="226" t="s">
        <v>424</v>
      </c>
      <c r="D35" s="225" t="s">
        <v>41</v>
      </c>
      <c r="E35" s="169"/>
      <c r="F35" s="39">
        <f>PP2_TCC!F35+PP3_MCM!F35+PP4_Pons_Danubii!F35+PP5_VPR!F35+PP6_PZH!F35+LP_VRW!F35</f>
        <v>2637</v>
      </c>
      <c r="G35" s="39">
        <f>PP2_TCC!G35+PP3_MCM!G35+PP4_Pons_Danubii!G35+PP5_VPR!G35+PP6_PZH!G35+LP_VRW!G35</f>
        <v>395.54999999999995</v>
      </c>
      <c r="H35" s="39">
        <f>PP2_TCC!H35+PP3_MCM!H35+PP4_Pons_Danubii!H35+PP5_VPR!H35+PP6_PZH!H35+LP_VRW!H35</f>
        <v>0</v>
      </c>
      <c r="I35" s="39">
        <f>PP2_TCC!I35+PP3_MCM!I35+PP4_Pons_Danubii!I35+PP5_VPR!I35+PP6_PZH!I35+LP_VRW!I35</f>
        <v>0</v>
      </c>
      <c r="J35" s="39">
        <f>PP2_TCC!J35+PP3_MCM!J35+PP4_Pons_Danubii!J35+PP5_VPR!J35+PP6_PZH!J35+LP_VRW!J35</f>
        <v>0</v>
      </c>
      <c r="K35" s="170">
        <f t="shared" ref="K35:K39" si="5">F35+G35+H35+I35+J35</f>
        <v>3032.55</v>
      </c>
      <c r="L35" s="243" t="str">
        <f t="shared" si="2"/>
        <v>OK</v>
      </c>
    </row>
    <row r="36" spans="1:18" ht="17.25" customHeight="1" thickBot="1" x14ac:dyDescent="0.3">
      <c r="A36" s="3"/>
      <c r="B36" s="41" t="s">
        <v>47</v>
      </c>
      <c r="C36" s="226" t="s">
        <v>10</v>
      </c>
      <c r="D36" s="225" t="s">
        <v>41</v>
      </c>
      <c r="E36" s="169"/>
      <c r="F36" s="39">
        <f>PP2_TCC!F36+PP3_MCM!F36+PP4_Pons_Danubii!F36+PP5_VPR!F36+PP6_PZH!F36+LP_VRW!F36</f>
        <v>10023</v>
      </c>
      <c r="G36" s="39">
        <f>PP2_TCC!G36+PP3_MCM!G36+PP4_Pons_Danubii!G36+PP5_VPR!G36+PP6_PZH!G36+LP_VRW!G36</f>
        <v>1503.45</v>
      </c>
      <c r="H36" s="39">
        <f>PP2_TCC!H36+PP3_MCM!H36+PP4_Pons_Danubii!H36+PP5_VPR!H36+PP6_PZH!H36+LP_VRW!H36</f>
        <v>2400</v>
      </c>
      <c r="I36" s="39">
        <f>PP2_TCC!I36+PP3_MCM!I36+PP4_Pons_Danubii!I36+PP5_VPR!I36+PP6_PZH!I36+LP_VRW!I36</f>
        <v>12000</v>
      </c>
      <c r="J36" s="39">
        <f>PP2_TCC!J36+PP3_MCM!J36+PP4_Pons_Danubii!J36+PP5_VPR!J36+PP6_PZH!J36+LP_VRW!J36</f>
        <v>0</v>
      </c>
      <c r="K36" s="170">
        <f t="shared" si="5"/>
        <v>25926.45</v>
      </c>
      <c r="L36" s="243" t="str">
        <f t="shared" si="2"/>
        <v>OK</v>
      </c>
    </row>
    <row r="37" spans="1:18" ht="30.75" thickBot="1" x14ac:dyDescent="0.3">
      <c r="A37" s="3"/>
      <c r="B37" s="41" t="s">
        <v>50</v>
      </c>
      <c r="C37" s="226" t="s">
        <v>424</v>
      </c>
      <c r="D37" s="225" t="s">
        <v>41</v>
      </c>
      <c r="E37" s="169"/>
      <c r="F37" s="39">
        <f>PP2_TCC!F37+PP3_MCM!F37+PP4_Pons_Danubii!F37+PP5_VPR!F37+PP6_PZH!F37+LP_VRW!F37</f>
        <v>7214</v>
      </c>
      <c r="G37" s="39">
        <f>PP2_TCC!G37+PP3_MCM!G37+PP4_Pons_Danubii!G37+PP5_VPR!G37+PP6_PZH!G37+LP_VRW!G37</f>
        <v>1082.0999999999999</v>
      </c>
      <c r="H37" s="39">
        <f>PP2_TCC!H37+PP3_MCM!H37+PP4_Pons_Danubii!H37+PP5_VPR!H37+PP6_PZH!H37+LP_VRW!H37</f>
        <v>0</v>
      </c>
      <c r="I37" s="39">
        <f>PP2_TCC!I37+PP3_MCM!I37+PP4_Pons_Danubii!I37+PP5_VPR!I37+PP6_PZH!I37+LP_VRW!I37</f>
        <v>13000</v>
      </c>
      <c r="J37" s="39">
        <f>PP2_TCC!J37+PP3_MCM!J37+PP4_Pons_Danubii!J37+PP5_VPR!J37+PP6_PZH!J37+LP_VRW!J37</f>
        <v>0</v>
      </c>
      <c r="K37" s="170">
        <f t="shared" si="5"/>
        <v>21296.1</v>
      </c>
      <c r="L37" s="243" t="str">
        <f t="shared" si="2"/>
        <v>OK</v>
      </c>
    </row>
    <row r="38" spans="1:18" ht="15.75" thickBot="1" x14ac:dyDescent="0.3">
      <c r="A38" s="3"/>
      <c r="B38" s="41" t="s">
        <v>261</v>
      </c>
      <c r="C38" s="226" t="s">
        <v>424</v>
      </c>
      <c r="D38" s="225" t="s">
        <v>41</v>
      </c>
      <c r="E38" s="169"/>
      <c r="F38" s="39">
        <f>PP2_TCC!F38+PP3_MCM!F38+PP4_Pons_Danubii!F38+PP5_VPR!F38+PP6_PZH!F38+LP_VRW!F38</f>
        <v>3424</v>
      </c>
      <c r="G38" s="39">
        <f>PP2_TCC!G38+PP3_MCM!G38+PP4_Pons_Danubii!G38+PP5_VPR!G38+PP6_PZH!G38+LP_VRW!G38</f>
        <v>513.6</v>
      </c>
      <c r="H38" s="39">
        <f>PP2_TCC!H38+PP3_MCM!H38+PP4_Pons_Danubii!H38+PP5_VPR!H38+PP6_PZH!H38+LP_VRW!H38</f>
        <v>0</v>
      </c>
      <c r="I38" s="39">
        <f>PP2_TCC!I38+PP3_MCM!I38+PP4_Pons_Danubii!I38+PP5_VPR!I38+PP6_PZH!I38+LP_VRW!I38</f>
        <v>1800</v>
      </c>
      <c r="J38" s="39">
        <f>PP2_TCC!J38+PP3_MCM!J38+PP4_Pons_Danubii!J38+PP5_VPR!J38+PP6_PZH!J38+LP_VRW!J38</f>
        <v>0</v>
      </c>
      <c r="K38" s="170">
        <f t="shared" si="5"/>
        <v>5737.6</v>
      </c>
      <c r="L38" s="243" t="str">
        <f t="shared" si="2"/>
        <v>OK</v>
      </c>
    </row>
    <row r="39" spans="1:18" ht="15.75" thickBot="1" x14ac:dyDescent="0.3">
      <c r="A39" s="3"/>
      <c r="B39" s="41"/>
      <c r="C39" s="122"/>
      <c r="D39" s="160"/>
      <c r="E39" s="169"/>
      <c r="F39" s="39">
        <f>PP2_TCC!F39+PP3_MCM!F39+PP4_Pons_Danubii!F39+PP5_VPR!F39+PP6_PZH!F39+LP_VRW!F39</f>
        <v>0</v>
      </c>
      <c r="G39" s="39">
        <f>PP2_TCC!G39+PP3_MCM!G39+PP4_Pons_Danubii!G39+PP5_VPR!G39+PP6_PZH!G39+LP_VRW!G39</f>
        <v>0</v>
      </c>
      <c r="H39" s="39">
        <f>PP2_TCC!H39+PP3_MCM!H39+PP4_Pons_Danubii!H39+PP5_VPR!H39+PP6_PZH!H39+LP_VRW!H39</f>
        <v>0</v>
      </c>
      <c r="I39" s="39">
        <f>PP2_TCC!I39+PP3_MCM!I39+PP4_Pons_Danubii!I39+PP5_VPR!I39+PP6_PZH!I39+LP_VRW!I39</f>
        <v>0</v>
      </c>
      <c r="J39" s="39">
        <f>PP2_TCC!J39+PP3_MCM!J39+PP4_Pons_Danubii!J39+PP5_VPR!J39+PP6_PZH!J39+LP_VRW!J39</f>
        <v>0</v>
      </c>
      <c r="K39" s="170">
        <f t="shared" si="5"/>
        <v>0</v>
      </c>
      <c r="L39" s="243" t="str">
        <f t="shared" si="2"/>
        <v>OK</v>
      </c>
    </row>
    <row r="40" spans="1:18" ht="15.75" thickBot="1" x14ac:dyDescent="0.3">
      <c r="A40" s="17"/>
      <c r="B40" s="28" t="s">
        <v>52</v>
      </c>
      <c r="C40" s="115"/>
      <c r="D40" s="20"/>
      <c r="E40" s="178"/>
      <c r="F40" s="18"/>
      <c r="G40" s="18"/>
      <c r="H40" s="18"/>
      <c r="I40" s="18"/>
      <c r="J40" s="18"/>
      <c r="K40" s="179"/>
      <c r="L40" s="243" t="str">
        <f t="shared" si="2"/>
        <v>OK</v>
      </c>
    </row>
    <row r="41" spans="1:18" ht="15.75" thickBot="1" x14ac:dyDescent="0.3">
      <c r="A41" s="3"/>
      <c r="B41" s="41" t="s">
        <v>253</v>
      </c>
      <c r="C41" s="226" t="s">
        <v>424</v>
      </c>
      <c r="D41" s="225" t="s">
        <v>41</v>
      </c>
      <c r="E41" s="169"/>
      <c r="F41" s="39">
        <f>PP2_TCC!F41+PP3_MCM!F41+PP4_Pons_Danubii!F41+PP5_VPR!F41+PP6_PZH!F41+LP_VRW!F41</f>
        <v>14032</v>
      </c>
      <c r="G41" s="39">
        <f>PP2_TCC!G41+PP3_MCM!G41+PP4_Pons_Danubii!G41+PP5_VPR!G41+PP6_PZH!G41+LP_VRW!G41</f>
        <v>2104.8000000000002</v>
      </c>
      <c r="H41" s="39">
        <f>PP2_TCC!H41+PP3_MCM!H41+PP4_Pons_Danubii!H41+PP5_VPR!H41+PP6_PZH!H41+LP_VRW!H41</f>
        <v>0</v>
      </c>
      <c r="I41" s="39">
        <f>PP2_TCC!I41+PP3_MCM!I41+PP4_Pons_Danubii!I41+PP5_VPR!I41+PP6_PZH!I41+LP_VRW!I41</f>
        <v>0</v>
      </c>
      <c r="J41" s="39">
        <f>PP2_TCC!J41+PP3_MCM!J41+PP4_Pons_Danubii!J41+PP5_VPR!J41+PP6_PZH!J41+LP_VRW!J41</f>
        <v>0</v>
      </c>
      <c r="K41" s="170">
        <f t="shared" ref="K41:K44" si="6">F41+G41+H41+I41+J41</f>
        <v>16136.8</v>
      </c>
      <c r="L41" s="243" t="str">
        <f t="shared" si="2"/>
        <v>OK</v>
      </c>
    </row>
    <row r="42" spans="1:18" ht="15.75" thickBot="1" x14ac:dyDescent="0.3">
      <c r="A42" s="3"/>
      <c r="B42" s="41" t="s">
        <v>54</v>
      </c>
      <c r="C42" s="226" t="s">
        <v>424</v>
      </c>
      <c r="D42" s="225" t="s">
        <v>41</v>
      </c>
      <c r="E42" s="169"/>
      <c r="F42" s="39">
        <f>PP2_TCC!F42+PP3_MCM!F42+PP4_Pons_Danubii!F42+PP5_VPR!F42+PP6_PZH!F42+LP_VRW!F42</f>
        <v>11018</v>
      </c>
      <c r="G42" s="39">
        <f>PP2_TCC!G42+PP3_MCM!G42+PP4_Pons_Danubii!G42+PP5_VPR!G42+PP6_PZH!G42+LP_VRW!G42</f>
        <v>1652.7</v>
      </c>
      <c r="H42" s="39">
        <f>PP2_TCC!H42+PP3_MCM!H42+PP4_Pons_Danubii!H42+PP5_VPR!H42+PP6_PZH!H42+LP_VRW!H42</f>
        <v>0</v>
      </c>
      <c r="I42" s="39">
        <f>PP2_TCC!I42+PP3_MCM!I42+PP4_Pons_Danubii!I42+PP5_VPR!I42+PP6_PZH!I42+LP_VRW!I42</f>
        <v>0</v>
      </c>
      <c r="J42" s="39">
        <f>PP2_TCC!J42+PP3_MCM!J42+PP4_Pons_Danubii!J42+PP5_VPR!J42+PP6_PZH!J42+LP_VRW!J42</f>
        <v>0</v>
      </c>
      <c r="K42" s="170">
        <f t="shared" si="6"/>
        <v>12670.7</v>
      </c>
      <c r="L42" s="243" t="str">
        <f t="shared" si="2"/>
        <v>OK</v>
      </c>
    </row>
    <row r="43" spans="1:18" ht="15.75" thickBot="1" x14ac:dyDescent="0.3">
      <c r="A43" s="3"/>
      <c r="B43" s="41"/>
      <c r="C43" s="122"/>
      <c r="D43" s="7"/>
      <c r="E43" s="169"/>
      <c r="F43" s="39">
        <f>PP2_TCC!F43+PP3_MCM!F43+PP4_Pons_Danubii!F43+PP5_VPR!F43+PP6_PZH!F43+LP_VRW!F43</f>
        <v>0</v>
      </c>
      <c r="G43" s="39">
        <f>PP2_TCC!G43+PP3_MCM!G43+PP4_Pons_Danubii!G43+PP5_VPR!G43+PP6_PZH!G43+LP_VRW!G43</f>
        <v>0</v>
      </c>
      <c r="H43" s="39">
        <f>PP2_TCC!H43+PP3_MCM!H43+PP4_Pons_Danubii!H43+PP5_VPR!H43+PP6_PZH!H43+LP_VRW!H43</f>
        <v>0</v>
      </c>
      <c r="I43" s="39">
        <f>PP2_TCC!I43+PP3_MCM!I43+PP4_Pons_Danubii!I43+PP5_VPR!I43+PP6_PZH!I43+LP_VRW!I43</f>
        <v>0</v>
      </c>
      <c r="J43" s="39">
        <f>PP2_TCC!J43+PP3_MCM!J43+PP4_Pons_Danubii!J43+PP5_VPR!J43+PP6_PZH!J43+LP_VRW!J43</f>
        <v>0</v>
      </c>
      <c r="K43" s="170">
        <f t="shared" si="6"/>
        <v>0</v>
      </c>
      <c r="L43" s="243" t="str">
        <f t="shared" si="2"/>
        <v>OK</v>
      </c>
    </row>
    <row r="44" spans="1:18" ht="15.75" thickBot="1" x14ac:dyDescent="0.3">
      <c r="A44" s="3"/>
      <c r="B44" s="41"/>
      <c r="C44" s="122"/>
      <c r="D44" s="7"/>
      <c r="E44" s="169"/>
      <c r="F44" s="39">
        <f>PP2_TCC!F44+PP3_MCM!F44+PP4_Pons_Danubii!F44+PP5_VPR!F44+PP6_PZH!F44+LP_VRW!F44</f>
        <v>0</v>
      </c>
      <c r="G44" s="39">
        <f>PP2_TCC!G44+PP3_MCM!G44+PP4_Pons_Danubii!G44+PP5_VPR!G44+PP6_PZH!G44+LP_VRW!G44</f>
        <v>0</v>
      </c>
      <c r="H44" s="39">
        <f>PP2_TCC!H44+PP3_MCM!H44+PP4_Pons_Danubii!H44+PP5_VPR!H44+PP6_PZH!H44+LP_VRW!H44</f>
        <v>0</v>
      </c>
      <c r="I44" s="39">
        <f>PP2_TCC!I44+PP3_MCM!I44+PP4_Pons_Danubii!I44+PP5_VPR!I44+PP6_PZH!I44+LP_VRW!I44</f>
        <v>0</v>
      </c>
      <c r="J44" s="39">
        <f>PP2_TCC!J44+PP3_MCM!J44+PP4_Pons_Danubii!J44+PP5_VPR!J44+PP6_PZH!J44+LP_VRW!J44</f>
        <v>0</v>
      </c>
      <c r="K44" s="170">
        <f t="shared" si="6"/>
        <v>0</v>
      </c>
      <c r="L44" s="243" t="str">
        <f t="shared" si="2"/>
        <v>OK</v>
      </c>
    </row>
    <row r="45" spans="1:18" ht="15.75" thickBot="1" x14ac:dyDescent="0.3">
      <c r="A45" s="17"/>
      <c r="B45" s="28" t="s">
        <v>55</v>
      </c>
      <c r="C45" s="115"/>
      <c r="D45" s="20"/>
      <c r="E45" s="178"/>
      <c r="F45" s="18"/>
      <c r="G45" s="18"/>
      <c r="H45" s="18"/>
      <c r="I45" s="18"/>
      <c r="J45" s="18"/>
      <c r="K45" s="179"/>
      <c r="L45" s="243" t="str">
        <f t="shared" si="2"/>
        <v>OK</v>
      </c>
    </row>
    <row r="46" spans="1:18" ht="15.75" thickBot="1" x14ac:dyDescent="0.3">
      <c r="A46" s="3"/>
      <c r="B46" s="41" t="s">
        <v>56</v>
      </c>
      <c r="C46" s="226" t="s">
        <v>425</v>
      </c>
      <c r="D46" s="225" t="s">
        <v>271</v>
      </c>
      <c r="E46" s="169"/>
      <c r="F46" s="39">
        <f>PP2_TCC!F46+PP3_MCM!F46+PP4_Pons_Danubii!F46+PP5_VPR!F46+PP6_PZH!F46+LP_VRW!F46</f>
        <v>4755</v>
      </c>
      <c r="G46" s="39">
        <f>PP2_TCC!G46+PP3_MCM!G46+PP4_Pons_Danubii!G46+PP5_VPR!G46+PP6_PZH!G46+LP_VRW!G46</f>
        <v>713.25</v>
      </c>
      <c r="H46" s="39">
        <f>PP2_TCC!H46+PP3_MCM!H46+PP4_Pons_Danubii!H46+PP5_VPR!H46+PP6_PZH!H46+LP_VRW!H46</f>
        <v>4800</v>
      </c>
      <c r="I46" s="39">
        <f>PP2_TCC!I46+PP3_MCM!I46+PP4_Pons_Danubii!I46+PP5_VPR!I46+PP6_PZH!I46+LP_VRW!I46</f>
        <v>0</v>
      </c>
      <c r="J46" s="39">
        <f>PP2_TCC!J46+PP3_MCM!J46+PP4_Pons_Danubii!J46+PP5_VPR!J46+PP6_PZH!J46+LP_VRW!J46</f>
        <v>0</v>
      </c>
      <c r="K46" s="170">
        <f t="shared" ref="K46:K49" si="7">F46+G46+H46+I46+J46</f>
        <v>10268.25</v>
      </c>
      <c r="L46" s="243" t="str">
        <f t="shared" si="2"/>
        <v>OK</v>
      </c>
    </row>
    <row r="47" spans="1:18" ht="30.75" thickBot="1" x14ac:dyDescent="0.3">
      <c r="A47" s="3"/>
      <c r="B47" s="41" t="s">
        <v>383</v>
      </c>
      <c r="C47" s="226" t="s">
        <v>424</v>
      </c>
      <c r="D47" s="225" t="s">
        <v>41</v>
      </c>
      <c r="E47" s="169"/>
      <c r="F47" s="39">
        <f>PP2_TCC!F47+PP3_MCM!F47+PP4_Pons_Danubii!F47+PP5_VPR!F47+PP6_PZH!F47+LP_VRW!F47</f>
        <v>3711</v>
      </c>
      <c r="G47" s="39">
        <f>PP2_TCC!G47+PP3_MCM!G47+PP4_Pons_Danubii!G47+PP5_VPR!G47+PP6_PZH!G47+LP_VRW!G47</f>
        <v>556.65</v>
      </c>
      <c r="H47" s="39">
        <f>PP2_TCC!H47+PP3_MCM!H47+PP4_Pons_Danubii!H47+PP5_VPR!H47+PP6_PZH!H47+LP_VRW!H47</f>
        <v>5400</v>
      </c>
      <c r="I47" s="39">
        <f>PP2_TCC!I47+PP3_MCM!I47+PP4_Pons_Danubii!I47+PP5_VPR!I47+PP6_PZH!I47+LP_VRW!I47</f>
        <v>0</v>
      </c>
      <c r="J47" s="39">
        <f>PP2_TCC!J47+PP3_MCM!J47+PP4_Pons_Danubii!J47+PP5_VPR!J47+PP6_PZH!J47+LP_VRW!J47</f>
        <v>0</v>
      </c>
      <c r="K47" s="170">
        <f t="shared" si="7"/>
        <v>9667.65</v>
      </c>
      <c r="L47" s="243" t="str">
        <f t="shared" si="2"/>
        <v>OK</v>
      </c>
    </row>
    <row r="48" spans="1:18" ht="30" customHeight="1" thickBot="1" x14ac:dyDescent="0.3">
      <c r="A48" s="3"/>
      <c r="B48" s="41" t="s">
        <v>382</v>
      </c>
      <c r="C48" s="226" t="s">
        <v>424</v>
      </c>
      <c r="D48" s="225" t="s">
        <v>41</v>
      </c>
      <c r="E48" s="169"/>
      <c r="F48" s="39">
        <f>PP2_TCC!F48+PP3_MCM!F48+PP4_Pons_Danubii!F48+PP5_VPR!F48+PP6_PZH!F48+LP_VRW!F48</f>
        <v>4068</v>
      </c>
      <c r="G48" s="39">
        <f>PP2_TCC!G48+PP3_MCM!G48+PP4_Pons_Danubii!G48+PP5_VPR!G48+PP6_PZH!G48+LP_VRW!G48</f>
        <v>610.20000000000005</v>
      </c>
      <c r="H48" s="39">
        <f>PP2_TCC!H48+PP3_MCM!H48+PP4_Pons_Danubii!H48+PP5_VPR!H48+PP6_PZH!H48+LP_VRW!H48</f>
        <v>3000</v>
      </c>
      <c r="I48" s="39">
        <f>PP2_TCC!I48+PP3_MCM!I48+PP4_Pons_Danubii!I48+PP5_VPR!I48+PP6_PZH!I48+LP_VRW!I48</f>
        <v>0</v>
      </c>
      <c r="J48" s="39">
        <f>PP2_TCC!J48+PP3_MCM!J48+PP4_Pons_Danubii!J48+PP5_VPR!J48+PP6_PZH!J48+LP_VRW!J48</f>
        <v>0</v>
      </c>
      <c r="K48" s="170">
        <f t="shared" si="7"/>
        <v>7678.2</v>
      </c>
      <c r="L48" s="243" t="str">
        <f t="shared" si="2"/>
        <v>OK</v>
      </c>
    </row>
    <row r="49" spans="1:12" ht="15.75" thickBot="1" x14ac:dyDescent="0.3">
      <c r="A49" s="3"/>
      <c r="B49" s="41"/>
      <c r="C49" s="93"/>
      <c r="D49" s="7"/>
      <c r="E49" s="169"/>
      <c r="F49" s="39">
        <f>PP2_TCC!F49+PP3_MCM!F49+PP4_Pons_Danubii!F49+PP5_VPR!F49+PP6_PZH!F49+LP_VRW!F49</f>
        <v>0</v>
      </c>
      <c r="G49" s="39">
        <f>PP2_TCC!G49+PP3_MCM!G49+PP4_Pons_Danubii!G49+PP5_VPR!G49+PP6_PZH!G49+LP_VRW!G49</f>
        <v>0</v>
      </c>
      <c r="H49" s="39">
        <f>PP2_TCC!H49+PP3_MCM!H49+PP4_Pons_Danubii!H49+PP5_VPR!H49+PP6_PZH!H49+LP_VRW!H49</f>
        <v>0</v>
      </c>
      <c r="I49" s="39">
        <f>PP2_TCC!I49+PP3_MCM!I49+PP4_Pons_Danubii!I49+PP5_VPR!I49+PP6_PZH!I49+LP_VRW!I49</f>
        <v>0</v>
      </c>
      <c r="J49" s="39">
        <f>PP2_TCC!J49+PP3_MCM!J49+PP4_Pons_Danubii!J49+PP5_VPR!J49+PP6_PZH!J49+LP_VRW!J49</f>
        <v>0</v>
      </c>
      <c r="K49" s="170">
        <f t="shared" si="7"/>
        <v>0</v>
      </c>
      <c r="L49" s="243" t="str">
        <f t="shared" si="2"/>
        <v>OK</v>
      </c>
    </row>
    <row r="50" spans="1:12" ht="15.75" thickBot="1" x14ac:dyDescent="0.3">
      <c r="A50" s="17"/>
      <c r="B50" s="28" t="s">
        <v>62</v>
      </c>
      <c r="C50" s="115"/>
      <c r="D50" s="20"/>
      <c r="E50" s="178"/>
      <c r="F50" s="18"/>
      <c r="G50" s="18"/>
      <c r="H50" s="18"/>
      <c r="I50" s="18"/>
      <c r="J50" s="18"/>
      <c r="K50" s="179"/>
      <c r="L50" s="243" t="str">
        <f t="shared" si="2"/>
        <v>OK</v>
      </c>
    </row>
    <row r="51" spans="1:12" ht="29.25" customHeight="1" thickBot="1" x14ac:dyDescent="0.3">
      <c r="A51" s="3"/>
      <c r="B51" s="41" t="s">
        <v>59</v>
      </c>
      <c r="C51" s="226" t="s">
        <v>424</v>
      </c>
      <c r="D51" s="225" t="s">
        <v>263</v>
      </c>
      <c r="E51" s="169"/>
      <c r="F51" s="39">
        <f>PP2_TCC!F51+PP3_MCM!F51+PP4_Pons_Danubii!F51+PP5_VPR!F51+PP6_PZH!F51+LP_VRW!F51</f>
        <v>6322</v>
      </c>
      <c r="G51" s="39">
        <f>PP2_TCC!G51+PP3_MCM!G51+PP4_Pons_Danubii!G51+PP5_VPR!G51+PP6_PZH!G51+LP_VRW!G51</f>
        <v>948.30000000000007</v>
      </c>
      <c r="H51" s="39">
        <f>PP2_TCC!H51+PP3_MCM!H51+PP4_Pons_Danubii!H51+PP5_VPR!H51+PP6_PZH!H51+LP_VRW!H51</f>
        <v>0</v>
      </c>
      <c r="I51" s="39">
        <f>PP2_TCC!I51+PP3_MCM!I51+PP4_Pons_Danubii!I51+PP5_VPR!I51+PP6_PZH!I51+LP_VRW!I51</f>
        <v>0</v>
      </c>
      <c r="J51" s="39">
        <f>PP2_TCC!J51+PP3_MCM!J51+PP4_Pons_Danubii!J51+PP5_VPR!J51+PP6_PZH!J51+LP_VRW!J51</f>
        <v>0</v>
      </c>
      <c r="K51" s="170">
        <f t="shared" ref="K51:K60" si="8">F51+G51+H51+I51+J51</f>
        <v>7270.3</v>
      </c>
      <c r="L51" s="243" t="str">
        <f t="shared" si="2"/>
        <v>OK</v>
      </c>
    </row>
    <row r="52" spans="1:12" ht="15.75" thickBot="1" x14ac:dyDescent="0.3">
      <c r="A52" s="3"/>
      <c r="B52" s="41" t="s">
        <v>252</v>
      </c>
      <c r="C52" s="226" t="s">
        <v>424</v>
      </c>
      <c r="D52" s="225" t="s">
        <v>41</v>
      </c>
      <c r="E52" s="169"/>
      <c r="F52" s="39">
        <f>PP2_TCC!F52+PP3_MCM!F52+PP4_Pons_Danubii!F52+PP5_VPR!F52+PP6_PZH!F52+LP_VRW!F52</f>
        <v>8060</v>
      </c>
      <c r="G52" s="39">
        <f>PP2_TCC!G52+PP3_MCM!G52+PP4_Pons_Danubii!G52+PP5_VPR!G52+PP6_PZH!G52+LP_VRW!G52</f>
        <v>1209</v>
      </c>
      <c r="H52" s="39">
        <f>PP2_TCC!H52+PP3_MCM!H52+PP4_Pons_Danubii!H52+PP5_VPR!H52+PP6_PZH!H52+LP_VRW!H52</f>
        <v>0</v>
      </c>
      <c r="I52" s="39">
        <f>PP2_TCC!I52+PP3_MCM!I52+PP4_Pons_Danubii!I52+PP5_VPR!I52+PP6_PZH!I52+LP_VRW!I52</f>
        <v>2000</v>
      </c>
      <c r="J52" s="39">
        <f>PP2_TCC!J52+PP3_MCM!J52+PP4_Pons_Danubii!J52+PP5_VPR!J52+PP6_PZH!J52+LP_VRW!J52</f>
        <v>0</v>
      </c>
      <c r="K52" s="170">
        <f t="shared" si="8"/>
        <v>11269</v>
      </c>
      <c r="L52" s="243" t="str">
        <f t="shared" si="2"/>
        <v>OK</v>
      </c>
    </row>
    <row r="53" spans="1:12" ht="15.75" thickBot="1" x14ac:dyDescent="0.3">
      <c r="A53" s="3"/>
      <c r="B53" s="41" t="s">
        <v>257</v>
      </c>
      <c r="C53" s="226" t="s">
        <v>424</v>
      </c>
      <c r="D53" s="225" t="s">
        <v>41</v>
      </c>
      <c r="E53" s="169"/>
      <c r="F53" s="39">
        <f>PP2_TCC!F53+PP3_MCM!F53+PP4_Pons_Danubii!F53+PP5_VPR!F53+PP6_PZH!F53+LP_VRW!F53</f>
        <v>5186</v>
      </c>
      <c r="G53" s="39">
        <f>PP2_TCC!G53+PP3_MCM!G53+PP4_Pons_Danubii!G53+PP5_VPR!G53+PP6_PZH!G53+LP_VRW!G53</f>
        <v>777.90000000000009</v>
      </c>
      <c r="H53" s="39">
        <f>PP2_TCC!H53+PP3_MCM!H53+PP4_Pons_Danubii!H53+PP5_VPR!H53+PP6_PZH!H53+LP_VRW!H53</f>
        <v>0</v>
      </c>
      <c r="I53" s="39">
        <f>PP2_TCC!I53+PP3_MCM!I53+PP4_Pons_Danubii!I53+PP5_VPR!I53+PP6_PZH!I53+LP_VRW!I53</f>
        <v>4000</v>
      </c>
      <c r="J53" s="39">
        <f>PP2_TCC!J53+PP3_MCM!J53+PP4_Pons_Danubii!J53+PP5_VPR!J53+PP6_PZH!J53+LP_VRW!J53</f>
        <v>0</v>
      </c>
      <c r="K53" s="170">
        <f t="shared" si="8"/>
        <v>9963.9</v>
      </c>
      <c r="L53" s="243" t="str">
        <f t="shared" si="2"/>
        <v>OK</v>
      </c>
    </row>
    <row r="54" spans="1:12" ht="31.5" customHeight="1" thickBot="1" x14ac:dyDescent="0.3">
      <c r="A54" s="3"/>
      <c r="B54" s="41" t="s">
        <v>230</v>
      </c>
      <c r="C54" s="226" t="s">
        <v>426</v>
      </c>
      <c r="D54" s="225" t="s">
        <v>41</v>
      </c>
      <c r="E54" s="169"/>
      <c r="F54" s="39">
        <f>PP2_TCC!F54+PP3_MCM!F54+PP4_Pons_Danubii!F54+PP5_VPR!F54+PP6_PZH!F54+LP_VRW!F54</f>
        <v>6606</v>
      </c>
      <c r="G54" s="39">
        <f>PP2_TCC!G54+PP3_MCM!G54+PP4_Pons_Danubii!G54+PP5_VPR!G54+PP6_PZH!G54+LP_VRW!G54</f>
        <v>990.9</v>
      </c>
      <c r="H54" s="39">
        <f>PP2_TCC!H54+PP3_MCM!H54+PP4_Pons_Danubii!H54+PP5_VPR!H54+PP6_PZH!H54+LP_VRW!H54</f>
        <v>0</v>
      </c>
      <c r="I54" s="39">
        <f>PP2_TCC!I54+PP3_MCM!I54+PP4_Pons_Danubii!I54+PP5_VPR!I54+PP6_PZH!I54+LP_VRW!I54</f>
        <v>0</v>
      </c>
      <c r="J54" s="39">
        <f>PP2_TCC!J54+PP3_MCM!J54+PP4_Pons_Danubii!J54+PP5_VPR!J54+PP6_PZH!J54+LP_VRW!J54</f>
        <v>0</v>
      </c>
      <c r="K54" s="170">
        <f t="shared" si="8"/>
        <v>7596.9</v>
      </c>
      <c r="L54" s="243" t="str">
        <f t="shared" si="2"/>
        <v>OK</v>
      </c>
    </row>
    <row r="55" spans="1:12" ht="30.75" hidden="1" thickBot="1" x14ac:dyDescent="0.3">
      <c r="A55" s="3"/>
      <c r="B55" s="41" t="s">
        <v>310</v>
      </c>
      <c r="C55" s="226" t="s">
        <v>251</v>
      </c>
      <c r="D55" s="225" t="s">
        <v>41</v>
      </c>
      <c r="E55" s="169"/>
      <c r="F55" s="39">
        <f>PP2_TCC!F55+PP3_MCM!F55+PP4_Pons_Danubii!F55+PP5_VPR!F55+PP6_PZH!F55+LP_VRW!F55</f>
        <v>0</v>
      </c>
      <c r="G55" s="39">
        <f>PP2_TCC!G55+PP3_MCM!G55+PP4_Pons_Danubii!G55+PP5_VPR!G55+PP6_PZH!G55+LP_VRW!G55</f>
        <v>0</v>
      </c>
      <c r="H55" s="39">
        <f>PP2_TCC!H55+PP3_MCM!H55+PP4_Pons_Danubii!H55+PP5_VPR!H55+PP6_PZH!H55+LP_VRW!H55</f>
        <v>0</v>
      </c>
      <c r="I55" s="39">
        <f>PP2_TCC!I55+PP3_MCM!I55+PP4_Pons_Danubii!I55+PP5_VPR!I55+PP6_PZH!I55+LP_VRW!I55</f>
        <v>0</v>
      </c>
      <c r="J55" s="39">
        <f>PP2_TCC!J55+PP3_MCM!J55+PP4_Pons_Danubii!J55+PP5_VPR!J55+PP6_PZH!J55+LP_VRW!J55</f>
        <v>0</v>
      </c>
      <c r="K55" s="170">
        <f t="shared" si="8"/>
        <v>0</v>
      </c>
      <c r="L55" s="243" t="str">
        <f t="shared" si="2"/>
        <v>OK</v>
      </c>
    </row>
    <row r="56" spans="1:12" ht="15.75" hidden="1" thickBot="1" x14ac:dyDescent="0.3">
      <c r="A56" s="3"/>
      <c r="B56" s="41" t="s">
        <v>64</v>
      </c>
      <c r="C56" s="225" t="s">
        <v>251</v>
      </c>
      <c r="D56" s="225" t="s">
        <v>224</v>
      </c>
      <c r="E56" s="169"/>
      <c r="F56" s="39">
        <f>PP2_TCC!F56+PP3_MCM!F56+PP4_Pons_Danubii!F56+PP5_VPR!F56+PP6_PZH!F56+LP_VRW!F56</f>
        <v>0</v>
      </c>
      <c r="G56" s="39">
        <f>PP2_TCC!G56+PP3_MCM!G56+PP4_Pons_Danubii!G56+PP5_VPR!G56+PP6_PZH!G56+LP_VRW!G56</f>
        <v>0</v>
      </c>
      <c r="H56" s="39">
        <f>PP2_TCC!H56+PP3_MCM!H56+PP4_Pons_Danubii!H56+PP5_VPR!H56+PP6_PZH!H56+LP_VRW!H56</f>
        <v>0</v>
      </c>
      <c r="I56" s="39">
        <f>PP2_TCC!I56+PP3_MCM!I56+PP4_Pons_Danubii!I56+PP5_VPR!I56+PP6_PZH!I56+LP_VRW!I56</f>
        <v>0</v>
      </c>
      <c r="J56" s="39">
        <f>PP2_TCC!J56+PP3_MCM!J56+PP4_Pons_Danubii!J56+PP5_VPR!J56+PP6_PZH!J56+LP_VRW!J56</f>
        <v>0</v>
      </c>
      <c r="K56" s="170">
        <f t="shared" si="8"/>
        <v>0</v>
      </c>
      <c r="L56" s="243" t="str">
        <f t="shared" si="2"/>
        <v>OK</v>
      </c>
    </row>
    <row r="57" spans="1:12" ht="15.75" thickBot="1" x14ac:dyDescent="0.3">
      <c r="A57" s="3"/>
      <c r="B57" s="41" t="s">
        <v>65</v>
      </c>
      <c r="C57" s="226" t="s">
        <v>427</v>
      </c>
      <c r="D57" s="225" t="s">
        <v>224</v>
      </c>
      <c r="E57" s="169"/>
      <c r="F57" s="39">
        <f>PP2_TCC!F57+PP3_MCM!F57+PP4_Pons_Danubii!F57+PP5_VPR!F57+PP6_PZH!F57+LP_VRW!F57</f>
        <v>10061</v>
      </c>
      <c r="G57" s="39">
        <f>PP2_TCC!G57+PP3_MCM!G57+PP4_Pons_Danubii!G57+PP5_VPR!G57+PP6_PZH!G57+LP_VRW!G57</f>
        <v>1509.15</v>
      </c>
      <c r="H57" s="39">
        <f>PP2_TCC!H57+PP3_MCM!H57+PP4_Pons_Danubii!H57+PP5_VPR!H57+PP6_PZH!H57+LP_VRW!H57</f>
        <v>3000</v>
      </c>
      <c r="I57" s="39">
        <f>PP2_TCC!I57+PP3_MCM!I57+PP4_Pons_Danubii!I57+PP5_VPR!I57+PP6_PZH!I57+LP_VRW!I57</f>
        <v>12000</v>
      </c>
      <c r="J57" s="39">
        <f>PP2_TCC!J57+PP3_MCM!J57+PP4_Pons_Danubii!J57+PP5_VPR!J57+PP6_PZH!J57+LP_VRW!J57</f>
        <v>0</v>
      </c>
      <c r="K57" s="170">
        <f t="shared" si="8"/>
        <v>26570.15</v>
      </c>
      <c r="L57" s="243" t="str">
        <f t="shared" si="2"/>
        <v>OK</v>
      </c>
    </row>
    <row r="58" spans="1:12" ht="30.75" thickBot="1" x14ac:dyDescent="0.3">
      <c r="A58" s="3"/>
      <c r="B58" s="41" t="s">
        <v>312</v>
      </c>
      <c r="C58" s="226" t="s">
        <v>428</v>
      </c>
      <c r="D58" s="225" t="s">
        <v>431</v>
      </c>
      <c r="E58" s="169"/>
      <c r="F58" s="39">
        <f>PP2_TCC!F58+PP3_MCM!F58+PP4_Pons_Danubii!F58+PP5_VPR!F58+PP6_PZH!F58+LP_VRW!F58</f>
        <v>12145</v>
      </c>
      <c r="G58" s="39">
        <f>PP2_TCC!G58+PP3_MCM!G58+PP4_Pons_Danubii!G58+PP5_VPR!G58+PP6_PZH!G58+LP_VRW!G58</f>
        <v>1821.75</v>
      </c>
      <c r="H58" s="39">
        <f>PP2_TCC!H58+PP3_MCM!H58+PP4_Pons_Danubii!H58+PP5_VPR!H58+PP6_PZH!H58+LP_VRW!H58</f>
        <v>0</v>
      </c>
      <c r="I58" s="39">
        <f>PP2_TCC!I58+PP3_MCM!I58+PP4_Pons_Danubii!I58+PP5_VPR!I58+PP6_PZH!I58+LP_VRW!I58</f>
        <v>15000</v>
      </c>
      <c r="J58" s="39">
        <f>PP2_TCC!J58+PP3_MCM!J58+PP4_Pons_Danubii!J58+PP5_VPR!J58+PP6_PZH!J58+LP_VRW!J58</f>
        <v>0</v>
      </c>
      <c r="K58" s="170">
        <f t="shared" si="8"/>
        <v>28966.75</v>
      </c>
      <c r="L58" s="243" t="str">
        <f t="shared" si="2"/>
        <v>OK</v>
      </c>
    </row>
    <row r="59" spans="1:12" ht="15.75" thickBot="1" x14ac:dyDescent="0.3">
      <c r="A59" s="3"/>
      <c r="B59" s="41"/>
      <c r="C59" s="93"/>
      <c r="D59" s="7"/>
      <c r="E59" s="169"/>
      <c r="F59" s="39">
        <f>PP2_TCC!F59+PP3_MCM!F59+PP4_Pons_Danubii!F59+PP5_VPR!F59+PP6_PZH!F59+LP_VRW!F59</f>
        <v>0</v>
      </c>
      <c r="G59" s="39">
        <f>PP2_TCC!G59+PP3_MCM!G59+PP4_Pons_Danubii!G59+PP5_VPR!G59+PP6_PZH!G59+LP_VRW!G59</f>
        <v>0</v>
      </c>
      <c r="H59" s="39">
        <f>PP2_TCC!H59+PP3_MCM!H59+PP4_Pons_Danubii!H59+PP5_VPR!H59+PP6_PZH!H59+LP_VRW!H59</f>
        <v>0</v>
      </c>
      <c r="I59" s="39">
        <f>PP2_TCC!I59+PP3_MCM!I59+PP4_Pons_Danubii!I59+PP5_VPR!I59+PP6_PZH!I59+LP_VRW!I59</f>
        <v>0</v>
      </c>
      <c r="J59" s="39">
        <f>PP2_TCC!J59+PP3_MCM!J59+PP4_Pons_Danubii!J59+PP5_VPR!J59+PP6_PZH!J59+LP_VRW!J59</f>
        <v>0</v>
      </c>
      <c r="K59" s="170">
        <f t="shared" si="8"/>
        <v>0</v>
      </c>
      <c r="L59" s="243" t="str">
        <f t="shared" si="2"/>
        <v>OK</v>
      </c>
    </row>
    <row r="60" spans="1:12" ht="15.75" thickBot="1" x14ac:dyDescent="0.3">
      <c r="A60" s="3"/>
      <c r="B60" s="41"/>
      <c r="C60" s="93"/>
      <c r="D60" s="7"/>
      <c r="E60" s="169"/>
      <c r="F60" s="39">
        <f>PP2_TCC!F60+PP3_MCM!F60+PP4_Pons_Danubii!F60+PP5_VPR!F60+PP6_PZH!F60+LP_VRW!F60</f>
        <v>0</v>
      </c>
      <c r="G60" s="39">
        <f>PP2_TCC!G60+PP3_MCM!G60+PP4_Pons_Danubii!G60+PP5_VPR!G60+PP6_PZH!G60+LP_VRW!G60</f>
        <v>0</v>
      </c>
      <c r="H60" s="39">
        <f>PP2_TCC!H60+PP3_MCM!H60+PP4_Pons_Danubii!H60+PP5_VPR!H60+PP6_PZH!H60+LP_VRW!H60</f>
        <v>0</v>
      </c>
      <c r="I60" s="39">
        <f>PP2_TCC!I60+PP3_MCM!I60+PP4_Pons_Danubii!I60+PP5_VPR!I60+PP6_PZH!I60+LP_VRW!I60</f>
        <v>0</v>
      </c>
      <c r="J60" s="39">
        <f>PP2_TCC!J60+PP3_MCM!J60+PP4_Pons_Danubii!J60+PP5_VPR!J60+PP6_PZH!J60+LP_VRW!J60</f>
        <v>0</v>
      </c>
      <c r="K60" s="170">
        <f t="shared" si="8"/>
        <v>0</v>
      </c>
      <c r="L60" s="243" t="str">
        <f t="shared" si="2"/>
        <v>OK</v>
      </c>
    </row>
    <row r="61" spans="1:12" ht="16.5" thickBot="1" x14ac:dyDescent="0.3">
      <c r="A61" s="4"/>
      <c r="B61" s="25" t="s">
        <v>83</v>
      </c>
      <c r="C61" s="150"/>
      <c r="D61" s="6"/>
      <c r="E61" s="176"/>
      <c r="F61" s="51">
        <f>SUM(F35:F60)</f>
        <v>109262</v>
      </c>
      <c r="G61" s="51">
        <f t="shared" ref="G61:K61" si="9">SUM(G35:G60)</f>
        <v>16389.3</v>
      </c>
      <c r="H61" s="51">
        <f t="shared" si="9"/>
        <v>18600</v>
      </c>
      <c r="I61" s="51">
        <f t="shared" si="9"/>
        <v>59800</v>
      </c>
      <c r="J61" s="51">
        <f t="shared" si="9"/>
        <v>0</v>
      </c>
      <c r="K61" s="180">
        <f t="shared" si="9"/>
        <v>204051.3</v>
      </c>
      <c r="L61" s="243" t="str">
        <f t="shared" si="2"/>
        <v>OK</v>
      </c>
    </row>
    <row r="62" spans="1:12" ht="16.5" thickBot="1" x14ac:dyDescent="0.3">
      <c r="A62" s="22"/>
      <c r="B62" s="49" t="s">
        <v>68</v>
      </c>
      <c r="C62" s="151"/>
      <c r="D62" s="24"/>
      <c r="E62" s="181"/>
      <c r="F62" s="22"/>
      <c r="G62" s="22"/>
      <c r="H62" s="22"/>
      <c r="I62" s="22"/>
      <c r="J62" s="22"/>
      <c r="K62" s="182"/>
      <c r="L62" s="243" t="str">
        <f t="shared" si="2"/>
        <v>OK</v>
      </c>
    </row>
    <row r="63" spans="1:12" ht="15.75" thickBot="1" x14ac:dyDescent="0.3">
      <c r="A63" s="80"/>
      <c r="B63" s="136" t="s">
        <v>316</v>
      </c>
      <c r="C63" s="136"/>
      <c r="D63" s="137"/>
      <c r="E63" s="183"/>
      <c r="F63" s="29"/>
      <c r="G63" s="29"/>
      <c r="H63" s="29"/>
      <c r="I63" s="29"/>
      <c r="J63" s="29"/>
      <c r="K63" s="184"/>
      <c r="L63" s="243" t="str">
        <f t="shared" si="2"/>
        <v>OK</v>
      </c>
    </row>
    <row r="64" spans="1:12" ht="15.75" thickBot="1" x14ac:dyDescent="0.3">
      <c r="A64" s="3"/>
      <c r="B64" s="41" t="s">
        <v>317</v>
      </c>
      <c r="C64" s="225" t="s">
        <v>223</v>
      </c>
      <c r="D64" s="225" t="s">
        <v>224</v>
      </c>
      <c r="E64" s="169"/>
      <c r="F64" s="39">
        <f>PP2_TCC!F64+PP3_MCM!F64+PP4_Pons_Danubii!F64+PP5_VPR!F64+PP6_PZH!F64+LP_VRW!F64</f>
        <v>2464</v>
      </c>
      <c r="G64" s="39">
        <f>PP2_TCC!G64+PP3_MCM!G64+PP4_Pons_Danubii!G64+PP5_VPR!G64+PP6_PZH!G64+LP_VRW!G64</f>
        <v>369.6</v>
      </c>
      <c r="H64" s="39">
        <f>PP2_TCC!H64+PP3_MCM!H64+PP4_Pons_Danubii!H64+PP5_VPR!H64+PP6_PZH!H64+LP_VRW!H64</f>
        <v>0</v>
      </c>
      <c r="I64" s="39">
        <f>PP2_TCC!I64+PP3_MCM!I64+PP4_Pons_Danubii!I64+PP5_VPR!I64+PP6_PZH!I64+LP_VRW!I64</f>
        <v>30000</v>
      </c>
      <c r="J64" s="39">
        <f>PP2_TCC!J64+PP3_MCM!J64+PP4_Pons_Danubii!J64+PP5_VPR!J64+PP6_PZH!J64+LP_VRW!J64</f>
        <v>0</v>
      </c>
      <c r="K64" s="170">
        <f t="shared" ref="K64:K112" si="10">F64+G64+H64+I64+J64</f>
        <v>32833.599999999999</v>
      </c>
      <c r="L64" s="243" t="str">
        <f t="shared" si="2"/>
        <v>OK</v>
      </c>
    </row>
    <row r="65" spans="1:12" ht="15.75" thickBot="1" x14ac:dyDescent="0.3">
      <c r="A65" s="3"/>
      <c r="B65" s="41" t="s">
        <v>225</v>
      </c>
      <c r="C65" s="225" t="s">
        <v>223</v>
      </c>
      <c r="D65" s="225" t="s">
        <v>224</v>
      </c>
      <c r="E65" s="169"/>
      <c r="F65" s="39">
        <f>PP2_TCC!F65+PP3_MCM!F65+PP4_Pons_Danubii!F65+PP5_VPR!F65+PP6_PZH!F65+LP_VRW!F65</f>
        <v>884</v>
      </c>
      <c r="G65" s="39">
        <f>PP2_TCC!G65+PP3_MCM!G65+PP4_Pons_Danubii!G65+PP5_VPR!G65+PP6_PZH!G65+LP_VRW!G65</f>
        <v>132.6</v>
      </c>
      <c r="H65" s="39">
        <f>PP2_TCC!H65+PP3_MCM!H65+PP4_Pons_Danubii!H65+PP5_VPR!H65+PP6_PZH!H65+LP_VRW!H65</f>
        <v>0</v>
      </c>
      <c r="I65" s="39">
        <f>PP2_TCC!I65+PP3_MCM!I65+PP4_Pons_Danubii!I65+PP5_VPR!I65+PP6_PZH!I65+LP_VRW!I65</f>
        <v>0</v>
      </c>
      <c r="J65" s="39">
        <f>PP2_TCC!J65+PP3_MCM!J65+PP4_Pons_Danubii!J65+PP5_VPR!J65+PP6_PZH!J65+LP_VRW!J65</f>
        <v>0</v>
      </c>
      <c r="K65" s="170">
        <f t="shared" si="10"/>
        <v>1016.6</v>
      </c>
      <c r="L65" s="243" t="str">
        <f t="shared" si="2"/>
        <v>OK</v>
      </c>
    </row>
    <row r="66" spans="1:12" ht="15.75" thickBot="1" x14ac:dyDescent="0.3">
      <c r="A66" s="3"/>
      <c r="B66" s="41" t="s">
        <v>226</v>
      </c>
      <c r="C66" s="225" t="s">
        <v>10</v>
      </c>
      <c r="D66" s="225" t="s">
        <v>224</v>
      </c>
      <c r="E66" s="169"/>
      <c r="F66" s="39">
        <f>PP2_TCC!F66+PP3_MCM!F66+PP4_Pons_Danubii!F66+PP5_VPR!F66+PP6_PZH!F66+LP_VRW!F66</f>
        <v>31541</v>
      </c>
      <c r="G66" s="39">
        <f>PP2_TCC!G66+PP3_MCM!G66+PP4_Pons_Danubii!G66+PP5_VPR!G66+PP6_PZH!G66+LP_VRW!G66</f>
        <v>4731.1499999999996</v>
      </c>
      <c r="H66" s="39">
        <f>PP2_TCC!H66+PP3_MCM!H66+PP4_Pons_Danubii!H66+PP5_VPR!H66+PP6_PZH!H66+LP_VRW!H66</f>
        <v>20400</v>
      </c>
      <c r="I66" s="39">
        <f>PP2_TCC!I66+PP3_MCM!I66+PP4_Pons_Danubii!I66+PP5_VPR!I66+PP6_PZH!I66+LP_VRW!I66</f>
        <v>6600</v>
      </c>
      <c r="J66" s="39">
        <f>PP2_TCC!J66+PP3_MCM!J66+PP4_Pons_Danubii!J66+PP5_VPR!J66+PP6_PZH!J66+LP_VRW!J66</f>
        <v>0</v>
      </c>
      <c r="K66" s="170">
        <f t="shared" si="10"/>
        <v>63272.15</v>
      </c>
      <c r="L66" s="243" t="str">
        <f t="shared" si="2"/>
        <v>OK</v>
      </c>
    </row>
    <row r="67" spans="1:12" ht="15.75" thickBot="1" x14ac:dyDescent="0.3">
      <c r="A67" s="3"/>
      <c r="B67" s="41"/>
      <c r="C67" s="93"/>
      <c r="D67" s="7"/>
      <c r="E67" s="169"/>
      <c r="F67" s="39">
        <f>PP2_TCC!F67+PP3_MCM!F67+PP4_Pons_Danubii!F67+PP5_VPR!F67+PP6_PZH!F67+LP_VRW!F67</f>
        <v>0</v>
      </c>
      <c r="G67" s="39">
        <f>PP2_TCC!G67+PP3_MCM!G67+PP4_Pons_Danubii!G67+PP5_VPR!G67+PP6_PZH!G67+LP_VRW!G67</f>
        <v>0</v>
      </c>
      <c r="H67" s="39">
        <f>PP2_TCC!H67+PP3_MCM!H67+PP4_Pons_Danubii!H67+PP5_VPR!H67+PP6_PZH!H67+LP_VRW!H67</f>
        <v>0</v>
      </c>
      <c r="I67" s="39">
        <f>PP2_TCC!I67+PP3_MCM!I67+PP4_Pons_Danubii!I67+PP5_VPR!I67+PP6_PZH!I67+LP_VRW!I67</f>
        <v>0</v>
      </c>
      <c r="J67" s="39">
        <f>PP2_TCC!J67+PP3_MCM!J67+PP4_Pons_Danubii!J67+PP5_VPR!J67+PP6_PZH!J67+LP_VRW!J67</f>
        <v>0</v>
      </c>
      <c r="K67" s="170">
        <f t="shared" si="10"/>
        <v>0</v>
      </c>
      <c r="L67" s="243" t="str">
        <f t="shared" si="2"/>
        <v>OK</v>
      </c>
    </row>
    <row r="68" spans="1:12" ht="15.75" thickBot="1" x14ac:dyDescent="0.3">
      <c r="A68" s="3"/>
      <c r="B68" s="41"/>
      <c r="C68" s="93"/>
      <c r="D68" s="7"/>
      <c r="E68" s="169"/>
      <c r="F68" s="39">
        <f>PP2_TCC!F68+PP3_MCM!F68+PP4_Pons_Danubii!F68+PP5_VPR!F68+PP6_PZH!F68+LP_VRW!F68</f>
        <v>0</v>
      </c>
      <c r="G68" s="39">
        <f>PP2_TCC!G68+PP3_MCM!G68+PP4_Pons_Danubii!G68+PP5_VPR!G68+PP6_PZH!G68+LP_VRW!G68</f>
        <v>0</v>
      </c>
      <c r="H68" s="39">
        <f>PP2_TCC!H68+PP3_MCM!H68+PP4_Pons_Danubii!H68+PP5_VPR!H68+PP6_PZH!H68+LP_VRW!H68</f>
        <v>0</v>
      </c>
      <c r="I68" s="39">
        <f>PP2_TCC!I68+PP3_MCM!I68+PP4_Pons_Danubii!I68+PP5_VPR!I68+PP6_PZH!I68+LP_VRW!I68</f>
        <v>0</v>
      </c>
      <c r="J68" s="39">
        <f>PP2_TCC!J68+PP3_MCM!J68+PP4_Pons_Danubii!J68+PP5_VPR!J68+PP6_PZH!J68+LP_VRW!J68</f>
        <v>0</v>
      </c>
      <c r="K68" s="170">
        <f t="shared" si="10"/>
        <v>0</v>
      </c>
      <c r="L68" s="243" t="str">
        <f t="shared" si="2"/>
        <v>OK</v>
      </c>
    </row>
    <row r="69" spans="1:12" ht="15.75" thickBot="1" x14ac:dyDescent="0.3">
      <c r="A69" s="80"/>
      <c r="B69" s="136" t="s">
        <v>229</v>
      </c>
      <c r="C69" s="136"/>
      <c r="D69" s="137"/>
      <c r="E69" s="183"/>
      <c r="F69" s="29"/>
      <c r="G69" s="29"/>
      <c r="H69" s="29"/>
      <c r="I69" s="29"/>
      <c r="J69" s="29"/>
      <c r="K69" s="184"/>
      <c r="L69" s="243" t="str">
        <f t="shared" si="2"/>
        <v>OK</v>
      </c>
    </row>
    <row r="70" spans="1:12" ht="45.75" thickBot="1" x14ac:dyDescent="0.3">
      <c r="A70" s="3"/>
      <c r="B70" s="41" t="s">
        <v>319</v>
      </c>
      <c r="C70" s="225" t="s">
        <v>427</v>
      </c>
      <c r="D70" s="225" t="s">
        <v>432</v>
      </c>
      <c r="E70" s="169"/>
      <c r="F70" s="39">
        <f>PP2_TCC!F70+PP3_MCM!F70+PP4_Pons_Danubii!F70+PP5_VPR!F70+PP6_PZH!F70+LP_VRW!F70</f>
        <v>6269</v>
      </c>
      <c r="G70" s="39">
        <f>PP2_TCC!G70+PP3_MCM!G70+PP4_Pons_Danubii!G70+PP5_VPR!G70+PP6_PZH!G70+LP_VRW!G70</f>
        <v>940.35</v>
      </c>
      <c r="H70" s="39">
        <f>PP2_TCC!H70+PP3_MCM!H70+PP4_Pons_Danubii!H70+PP5_VPR!H70+PP6_PZH!H70+LP_VRW!H70</f>
        <v>0</v>
      </c>
      <c r="I70" s="39">
        <f>PP2_TCC!I70+PP3_MCM!I70+PP4_Pons_Danubii!I70+PP5_VPR!I70+PP6_PZH!I70+LP_VRW!I70</f>
        <v>0</v>
      </c>
      <c r="J70" s="39">
        <f>PP2_TCC!J70+PP3_MCM!J70+PP4_Pons_Danubii!J70+PP5_VPR!J70+PP6_PZH!J70+LP_VRW!J70</f>
        <v>0</v>
      </c>
      <c r="K70" s="170">
        <f t="shared" ref="K70:K80" si="11">F70+G70+H70+I70+J70</f>
        <v>7209.35</v>
      </c>
      <c r="L70" s="243" t="str">
        <f t="shared" si="2"/>
        <v>OK</v>
      </c>
    </row>
    <row r="71" spans="1:12" ht="45.75" thickBot="1" x14ac:dyDescent="0.3">
      <c r="A71" s="3"/>
      <c r="B71" s="41" t="s">
        <v>233</v>
      </c>
      <c r="C71" s="225" t="s">
        <v>427</v>
      </c>
      <c r="D71" s="225" t="s">
        <v>432</v>
      </c>
      <c r="E71" s="169"/>
      <c r="F71" s="39">
        <f>PP2_TCC!F71+PP3_MCM!F71+PP4_Pons_Danubii!F71+PP5_VPR!F71+PP6_PZH!F71+LP_VRW!F71</f>
        <v>7216</v>
      </c>
      <c r="G71" s="39">
        <f>PP2_TCC!G71+PP3_MCM!G71+PP4_Pons_Danubii!G71+PP5_VPR!G71+PP6_PZH!G71+LP_VRW!G71</f>
        <v>1082.3999999999999</v>
      </c>
      <c r="H71" s="39">
        <f>PP2_TCC!H71+PP3_MCM!H71+PP4_Pons_Danubii!H71+PP5_VPR!H71+PP6_PZH!H71+LP_VRW!H71</f>
        <v>0</v>
      </c>
      <c r="I71" s="39">
        <f>PP2_TCC!I71+PP3_MCM!I71+PP4_Pons_Danubii!I71+PP5_VPR!I71+PP6_PZH!I71+LP_VRW!I71</f>
        <v>0</v>
      </c>
      <c r="J71" s="39">
        <f>PP2_TCC!J71+PP3_MCM!J71+PP4_Pons_Danubii!J71+PP5_VPR!J71+PP6_PZH!J71+LP_VRW!J71</f>
        <v>0</v>
      </c>
      <c r="K71" s="170">
        <f t="shared" si="11"/>
        <v>8298.4</v>
      </c>
      <c r="L71" s="243" t="str">
        <f t="shared" si="2"/>
        <v>OK</v>
      </c>
    </row>
    <row r="72" spans="1:12" ht="15.75" thickBot="1" x14ac:dyDescent="0.3">
      <c r="A72" s="3"/>
      <c r="B72" s="41" t="s">
        <v>323</v>
      </c>
      <c r="C72" s="225" t="s">
        <v>427</v>
      </c>
      <c r="D72" s="225" t="s">
        <v>224</v>
      </c>
      <c r="E72" s="169"/>
      <c r="F72" s="39">
        <f>PP2_TCC!F72+PP3_MCM!F72+PP4_Pons_Danubii!F72+PP5_VPR!F72+PP6_PZH!F72+LP_VRW!F72</f>
        <v>3806</v>
      </c>
      <c r="G72" s="39">
        <f>PP2_TCC!G72+PP3_MCM!G72+PP4_Pons_Danubii!G72+PP5_VPR!G72+PP6_PZH!G72+LP_VRW!G72</f>
        <v>570.9</v>
      </c>
      <c r="H72" s="39">
        <f>PP2_TCC!H72+PP3_MCM!H72+PP4_Pons_Danubii!H72+PP5_VPR!H72+PP6_PZH!H72+LP_VRW!H72</f>
        <v>0</v>
      </c>
      <c r="I72" s="39">
        <f>PP2_TCC!I72+PP3_MCM!I72+PP4_Pons_Danubii!I72+PP5_VPR!I72+PP6_PZH!I72+LP_VRW!I72</f>
        <v>0</v>
      </c>
      <c r="J72" s="39">
        <f>PP2_TCC!J72+PP3_MCM!J72+PP4_Pons_Danubii!J72+PP5_VPR!J72+PP6_PZH!J72+LP_VRW!J72</f>
        <v>0</v>
      </c>
      <c r="K72" s="170">
        <f t="shared" si="11"/>
        <v>4376.8999999999996</v>
      </c>
      <c r="L72" s="243" t="str">
        <f t="shared" si="2"/>
        <v>OK</v>
      </c>
    </row>
    <row r="73" spans="1:12" ht="45.75" thickBot="1" x14ac:dyDescent="0.3">
      <c r="A73" s="3"/>
      <c r="B73" s="41" t="s">
        <v>324</v>
      </c>
      <c r="C73" s="225" t="s">
        <v>427</v>
      </c>
      <c r="D73" s="225" t="s">
        <v>432</v>
      </c>
      <c r="E73" s="169"/>
      <c r="F73" s="39">
        <f>PP2_TCC!F73+PP3_MCM!F73+PP4_Pons_Danubii!F73+PP5_VPR!F73+PP6_PZH!F73+LP_VRW!F73</f>
        <v>19410</v>
      </c>
      <c r="G73" s="39">
        <f>PP2_TCC!G73+PP3_MCM!G73+PP4_Pons_Danubii!G73+PP5_VPR!G73+PP6_PZH!G73+LP_VRW!G73</f>
        <v>2911.5</v>
      </c>
      <c r="H73" s="39">
        <f>PP2_TCC!H73+PP3_MCM!H73+PP4_Pons_Danubii!H73+PP5_VPR!H73+PP6_PZH!H73+LP_VRW!H73</f>
        <v>0</v>
      </c>
      <c r="I73" s="39">
        <f>PP2_TCC!I73+PP3_MCM!I73+PP4_Pons_Danubii!I73+PP5_VPR!I73+PP6_PZH!I73+LP_VRW!I73</f>
        <v>0</v>
      </c>
      <c r="J73" s="39">
        <f>PP2_TCC!J73+PP3_MCM!J73+PP4_Pons_Danubii!J73+PP5_VPR!J73+PP6_PZH!J73+LP_VRW!J73</f>
        <v>0</v>
      </c>
      <c r="K73" s="170">
        <f t="shared" si="11"/>
        <v>22321.5</v>
      </c>
      <c r="L73" s="243" t="str">
        <f t="shared" si="2"/>
        <v>OK</v>
      </c>
    </row>
    <row r="74" spans="1:12" ht="45.75" thickBot="1" x14ac:dyDescent="0.3">
      <c r="A74" s="3"/>
      <c r="B74" s="41" t="s">
        <v>325</v>
      </c>
      <c r="C74" s="225" t="s">
        <v>427</v>
      </c>
      <c r="D74" s="225" t="s">
        <v>432</v>
      </c>
      <c r="E74" s="169"/>
      <c r="F74" s="39">
        <f>PP2_TCC!F74+PP3_MCM!F74+PP4_Pons_Danubii!F74+PP5_VPR!F74+PP6_PZH!F74+LP_VRW!F74</f>
        <v>15730</v>
      </c>
      <c r="G74" s="39">
        <f>PP2_TCC!G74+PP3_MCM!G74+PP4_Pons_Danubii!G74+PP5_VPR!G74+PP6_PZH!G74+LP_VRW!G74</f>
        <v>2359.5</v>
      </c>
      <c r="H74" s="39">
        <f>PP2_TCC!H74+PP3_MCM!H74+PP4_Pons_Danubii!H74+PP5_VPR!H74+PP6_PZH!H74+LP_VRW!H74</f>
        <v>0</v>
      </c>
      <c r="I74" s="39">
        <f>PP2_TCC!I74+PP3_MCM!I74+PP4_Pons_Danubii!I74+PP5_VPR!I74+PP6_PZH!I74+LP_VRW!I74</f>
        <v>10800</v>
      </c>
      <c r="J74" s="39">
        <f>PP2_TCC!J74+PP3_MCM!J74+PP4_Pons_Danubii!J74+PP5_VPR!J74+PP6_PZH!J74+LP_VRW!J74</f>
        <v>0</v>
      </c>
      <c r="K74" s="170">
        <f t="shared" si="11"/>
        <v>28889.5</v>
      </c>
      <c r="L74" s="243" t="str">
        <f t="shared" si="2"/>
        <v>OK</v>
      </c>
    </row>
    <row r="75" spans="1:12" ht="60.75" thickBot="1" x14ac:dyDescent="0.3">
      <c r="A75" s="3"/>
      <c r="B75" s="41" t="s">
        <v>326</v>
      </c>
      <c r="C75" s="225" t="s">
        <v>427</v>
      </c>
      <c r="D75" s="225" t="s">
        <v>432</v>
      </c>
      <c r="E75" s="169"/>
      <c r="F75" s="39">
        <f>PP2_TCC!F75+PP3_MCM!F75+PP4_Pons_Danubii!F75+PP5_VPR!F75+PP6_PZH!F75+LP_VRW!F75</f>
        <v>52625</v>
      </c>
      <c r="G75" s="39">
        <f>PP2_TCC!G75+PP3_MCM!G75+PP4_Pons_Danubii!G75+PP5_VPR!G75+PP6_PZH!G75+LP_VRW!G75</f>
        <v>7893.75</v>
      </c>
      <c r="H75" s="39">
        <f>PP2_TCC!H75+PP3_MCM!H75+PP4_Pons_Danubii!H75+PP5_VPR!H75+PP6_PZH!H75+LP_VRW!H75</f>
        <v>0</v>
      </c>
      <c r="I75" s="39">
        <f>PP2_TCC!I75+PP3_MCM!I75+PP4_Pons_Danubii!I75+PP5_VPR!I75+PP6_PZH!I75+LP_VRW!I75</f>
        <v>20050</v>
      </c>
      <c r="J75" s="39">
        <f>PP2_TCC!J75+PP3_MCM!J75+PP4_Pons_Danubii!J75+PP5_VPR!J75+PP6_PZH!J75+LP_VRW!J75</f>
        <v>0</v>
      </c>
      <c r="K75" s="170">
        <f t="shared" si="11"/>
        <v>80568.75</v>
      </c>
      <c r="L75" s="243" t="str">
        <f t="shared" si="2"/>
        <v>OK</v>
      </c>
    </row>
    <row r="76" spans="1:12" ht="45.75" thickBot="1" x14ac:dyDescent="0.3">
      <c r="A76" s="3"/>
      <c r="B76" s="41" t="s">
        <v>265</v>
      </c>
      <c r="C76" s="225" t="s">
        <v>427</v>
      </c>
      <c r="D76" s="225" t="s">
        <v>432</v>
      </c>
      <c r="E76" s="169"/>
      <c r="F76" s="39">
        <f>PP2_TCC!F76+PP3_MCM!F76+PP4_Pons_Danubii!F76+PP5_VPR!F76+PP6_PZH!F76+LP_VRW!F76</f>
        <v>18480</v>
      </c>
      <c r="G76" s="39">
        <f>PP2_TCC!G76+PP3_MCM!G76+PP4_Pons_Danubii!G76+PP5_VPR!G76+PP6_PZH!G76+LP_VRW!G76</f>
        <v>2772</v>
      </c>
      <c r="H76" s="39">
        <f>PP2_TCC!H76+PP3_MCM!H76+PP4_Pons_Danubii!H76+PP5_VPR!H76+PP6_PZH!H76+LP_VRW!H76</f>
        <v>0</v>
      </c>
      <c r="I76" s="39">
        <f>PP2_TCC!I76+PP3_MCM!I76+PP4_Pons_Danubii!I76+PP5_VPR!I76+PP6_PZH!I76+LP_VRW!I76</f>
        <v>8800</v>
      </c>
      <c r="J76" s="39">
        <f>PP2_TCC!J76+PP3_MCM!J76+PP4_Pons_Danubii!J76+PP5_VPR!J76+PP6_PZH!J76+LP_VRW!J76</f>
        <v>0</v>
      </c>
      <c r="K76" s="170">
        <f t="shared" si="11"/>
        <v>30052</v>
      </c>
      <c r="L76" s="243" t="str">
        <f t="shared" si="2"/>
        <v>OK</v>
      </c>
    </row>
    <row r="77" spans="1:12" ht="45.75" thickBot="1" x14ac:dyDescent="0.3">
      <c r="A77" s="3"/>
      <c r="B77" s="41" t="s">
        <v>328</v>
      </c>
      <c r="C77" s="225" t="s">
        <v>427</v>
      </c>
      <c r="D77" s="225" t="s">
        <v>432</v>
      </c>
      <c r="E77" s="169"/>
      <c r="F77" s="39">
        <f>PP2_TCC!F77+PP3_MCM!F77+PP4_Pons_Danubii!F77+PP5_VPR!F77+PP6_PZH!F77+LP_VRW!F77</f>
        <v>17712</v>
      </c>
      <c r="G77" s="39">
        <f>PP2_TCC!G77+PP3_MCM!G77+PP4_Pons_Danubii!G77+PP5_VPR!G77+PP6_PZH!G77+LP_VRW!G77</f>
        <v>2656.7999999999997</v>
      </c>
      <c r="H77" s="39">
        <f>PP2_TCC!H77+PP3_MCM!H77+PP4_Pons_Danubii!H77+PP5_VPR!H77+PP6_PZH!H77+LP_VRW!H77</f>
        <v>0</v>
      </c>
      <c r="I77" s="39">
        <f>PP2_TCC!I77+PP3_MCM!I77+PP4_Pons_Danubii!I77+PP5_VPR!I77+PP6_PZH!I77+LP_VRW!I77</f>
        <v>0</v>
      </c>
      <c r="J77" s="39">
        <f>PP2_TCC!J77+PP3_MCM!J77+PP4_Pons_Danubii!J77+PP5_VPR!J77+PP6_PZH!J77+LP_VRW!J77</f>
        <v>0</v>
      </c>
      <c r="K77" s="170">
        <f t="shared" si="11"/>
        <v>20368.8</v>
      </c>
      <c r="L77" s="243" t="str">
        <f t="shared" si="2"/>
        <v>OK</v>
      </c>
    </row>
    <row r="78" spans="1:12" ht="15.75" thickBot="1" x14ac:dyDescent="0.3">
      <c r="A78" s="3"/>
      <c r="B78" s="41" t="s">
        <v>130</v>
      </c>
      <c r="C78" s="225" t="s">
        <v>427</v>
      </c>
      <c r="D78" s="225" t="s">
        <v>269</v>
      </c>
      <c r="E78" s="169"/>
      <c r="F78" s="39">
        <f>PP2_TCC!F78+PP3_MCM!F78+PP4_Pons_Danubii!F78+PP5_VPR!F78+PP6_PZH!F78+LP_VRW!F78</f>
        <v>7930</v>
      </c>
      <c r="G78" s="39">
        <f>PP2_TCC!G78+PP3_MCM!G78+PP4_Pons_Danubii!G78+PP5_VPR!G78+PP6_PZH!G78+LP_VRW!G78</f>
        <v>1189.5</v>
      </c>
      <c r="H78" s="39">
        <f>PP2_TCC!H78+PP3_MCM!H78+PP4_Pons_Danubii!H78+PP5_VPR!H78+PP6_PZH!H78+LP_VRW!H78</f>
        <v>0</v>
      </c>
      <c r="I78" s="39">
        <f>PP2_TCC!I78+PP3_MCM!I78+PP4_Pons_Danubii!I78+PP5_VPR!I78+PP6_PZH!I78+LP_VRW!I78</f>
        <v>0</v>
      </c>
      <c r="J78" s="39">
        <f>PP2_TCC!J78+PP3_MCM!J78+PP4_Pons_Danubii!J78+PP5_VPR!J78+PP6_PZH!J78+LP_VRW!J78</f>
        <v>0</v>
      </c>
      <c r="K78" s="170">
        <f t="shared" si="11"/>
        <v>9119.5</v>
      </c>
      <c r="L78" s="243" t="str">
        <f t="shared" si="2"/>
        <v>OK</v>
      </c>
    </row>
    <row r="79" spans="1:12" ht="15.75" thickBot="1" x14ac:dyDescent="0.3">
      <c r="A79" s="3"/>
      <c r="B79" s="41"/>
      <c r="C79" s="93"/>
      <c r="D79" s="7"/>
      <c r="E79" s="169"/>
      <c r="F79" s="39">
        <f>PP2_TCC!F79+PP3_MCM!F79+PP4_Pons_Danubii!F79+PP5_VPR!F79+PP6_PZH!F79+LP_VRW!F79</f>
        <v>0</v>
      </c>
      <c r="G79" s="39">
        <f>PP2_TCC!G79+PP3_MCM!G79+PP4_Pons_Danubii!G79+PP5_VPR!G79+PP6_PZH!G79+LP_VRW!G79</f>
        <v>0</v>
      </c>
      <c r="H79" s="39">
        <f>PP2_TCC!H79+PP3_MCM!H79+PP4_Pons_Danubii!H79+PP5_VPR!H79+PP6_PZH!H79+LP_VRW!H79</f>
        <v>0</v>
      </c>
      <c r="I79" s="39">
        <f>PP2_TCC!I79+PP3_MCM!I79+PP4_Pons_Danubii!I79+PP5_VPR!I79+PP6_PZH!I79+LP_VRW!I79</f>
        <v>0</v>
      </c>
      <c r="J79" s="39">
        <f>PP2_TCC!J79+PP3_MCM!J79+PP4_Pons_Danubii!J79+PP5_VPR!J79+PP6_PZH!J79+LP_VRW!J79</f>
        <v>0</v>
      </c>
      <c r="K79" s="170">
        <f t="shared" si="11"/>
        <v>0</v>
      </c>
      <c r="L79" s="243" t="str">
        <f t="shared" si="2"/>
        <v>OK</v>
      </c>
    </row>
    <row r="80" spans="1:12" ht="15.75" thickBot="1" x14ac:dyDescent="0.3">
      <c r="A80" s="3"/>
      <c r="B80" s="41"/>
      <c r="C80" s="93"/>
      <c r="D80" s="7"/>
      <c r="E80" s="169"/>
      <c r="F80" s="39">
        <f>PP2_TCC!F80+PP3_MCM!F80+PP4_Pons_Danubii!F80+PP5_VPR!F80+PP6_PZH!F80+LP_VRW!F80</f>
        <v>0</v>
      </c>
      <c r="G80" s="39">
        <f>PP2_TCC!G80+PP3_MCM!G80+PP4_Pons_Danubii!G80+PP5_VPR!G80+PP6_PZH!G80+LP_VRW!G80</f>
        <v>0</v>
      </c>
      <c r="H80" s="39">
        <f>PP2_TCC!H80+PP3_MCM!H80+PP4_Pons_Danubii!H80+PP5_VPR!H80+PP6_PZH!H80+LP_VRW!H80</f>
        <v>0</v>
      </c>
      <c r="I80" s="39">
        <f>PP2_TCC!I80+PP3_MCM!I80+PP4_Pons_Danubii!I80+PP5_VPR!I80+PP6_PZH!I80+LP_VRW!I80</f>
        <v>0</v>
      </c>
      <c r="J80" s="39">
        <f>PP2_TCC!J80+PP3_MCM!J80+PP4_Pons_Danubii!J80+PP5_VPR!J80+PP6_PZH!J80+LP_VRW!J80</f>
        <v>0</v>
      </c>
      <c r="K80" s="170">
        <f t="shared" si="11"/>
        <v>0</v>
      </c>
      <c r="L80" s="243" t="str">
        <f t="shared" si="2"/>
        <v>OK</v>
      </c>
    </row>
    <row r="81" spans="1:12" ht="15.75" thickBot="1" x14ac:dyDescent="0.3">
      <c r="A81" s="80"/>
      <c r="B81" s="136" t="s">
        <v>362</v>
      </c>
      <c r="C81" s="136"/>
      <c r="D81" s="137"/>
      <c r="E81" s="185"/>
      <c r="F81" s="155"/>
      <c r="G81" s="155"/>
      <c r="H81" s="155"/>
      <c r="I81" s="155"/>
      <c r="J81" s="155"/>
      <c r="K81" s="186"/>
      <c r="L81" s="243" t="str">
        <f t="shared" si="2"/>
        <v>OK</v>
      </c>
    </row>
    <row r="82" spans="1:12" ht="15.75" thickBot="1" x14ac:dyDescent="0.3">
      <c r="A82" s="3"/>
      <c r="B82" s="21" t="s">
        <v>330</v>
      </c>
      <c r="C82" s="225" t="s">
        <v>429</v>
      </c>
      <c r="D82" s="225" t="s">
        <v>224</v>
      </c>
      <c r="E82" s="169"/>
      <c r="F82" s="39">
        <f>PP2_TCC!F82+PP3_MCM!F82+PP4_Pons_Danubii!F82+PP5_VPR!F82+PP6_PZH!F82+LP_VRW!F82</f>
        <v>2662</v>
      </c>
      <c r="G82" s="39">
        <f>PP2_TCC!G82+PP3_MCM!G82+PP4_Pons_Danubii!G82+PP5_VPR!G82+PP6_PZH!G82+LP_VRW!G82</f>
        <v>399.29999999999995</v>
      </c>
      <c r="H82" s="39">
        <f>PP2_TCC!H82+PP3_MCM!H82+PP4_Pons_Danubii!H82+PP5_VPR!H82+PP6_PZH!H82+LP_VRW!H82</f>
        <v>0</v>
      </c>
      <c r="I82" s="39">
        <f>PP2_TCC!I82+PP3_MCM!I82+PP4_Pons_Danubii!I82+PP5_VPR!I82+PP6_PZH!I82+LP_VRW!I82</f>
        <v>0</v>
      </c>
      <c r="J82" s="39">
        <f>PP2_TCC!J82+PP3_MCM!J82+PP4_Pons_Danubii!J82+PP5_VPR!J82+PP6_PZH!J82+LP_VRW!J82</f>
        <v>0</v>
      </c>
      <c r="K82" s="170">
        <f t="shared" si="10"/>
        <v>3061.3</v>
      </c>
      <c r="L82" s="243" t="str">
        <f t="shared" si="2"/>
        <v>OK</v>
      </c>
    </row>
    <row r="83" spans="1:12" ht="45.75" thickBot="1" x14ac:dyDescent="0.3">
      <c r="A83" s="3"/>
      <c r="B83" s="41" t="s">
        <v>331</v>
      </c>
      <c r="C83" s="225" t="s">
        <v>429</v>
      </c>
      <c r="D83" s="225" t="s">
        <v>432</v>
      </c>
      <c r="E83" s="169"/>
      <c r="F83" s="39">
        <f>PP2_TCC!F83+PP3_MCM!F83+PP4_Pons_Danubii!F83+PP5_VPR!F83+PP6_PZH!F83+LP_VRW!F83</f>
        <v>39090</v>
      </c>
      <c r="G83" s="39">
        <f>PP2_TCC!G83+PP3_MCM!G83+PP4_Pons_Danubii!G83+PP5_VPR!G83+PP6_PZH!G83+LP_VRW!G83</f>
        <v>5863.5</v>
      </c>
      <c r="H83" s="39">
        <f>PP2_TCC!H83+PP3_MCM!H83+PP4_Pons_Danubii!H83+PP5_VPR!H83+PP6_PZH!H83+LP_VRW!H83</f>
        <v>0</v>
      </c>
      <c r="I83" s="39">
        <f>PP2_TCC!I83+PP3_MCM!I83+PP4_Pons_Danubii!I83+PP5_VPR!I83+PP6_PZH!I83+LP_VRW!I83</f>
        <v>10000</v>
      </c>
      <c r="J83" s="39">
        <f>PP2_TCC!J83+PP3_MCM!J83+PP4_Pons_Danubii!J83+PP5_VPR!J83+PP6_PZH!J83+LP_VRW!J83</f>
        <v>0</v>
      </c>
      <c r="K83" s="170">
        <f t="shared" si="10"/>
        <v>54953.5</v>
      </c>
      <c r="L83" s="243" t="str">
        <f t="shared" si="2"/>
        <v>OK</v>
      </c>
    </row>
    <row r="84" spans="1:12" ht="45.75" hidden="1" thickBot="1" x14ac:dyDescent="0.3">
      <c r="A84" s="3"/>
      <c r="B84" s="41" t="s">
        <v>332</v>
      </c>
      <c r="C84" s="225" t="s">
        <v>429</v>
      </c>
      <c r="D84" s="225" t="s">
        <v>432</v>
      </c>
      <c r="E84" s="169"/>
      <c r="F84" s="39">
        <f>PP2_TCC!F84+PP3_MCM!F84+PP4_Pons_Danubii!F84+PP5_VPR!F84+PP6_PZH!F84+LP_VRW!F84</f>
        <v>0</v>
      </c>
      <c r="G84" s="39">
        <f>PP2_TCC!G84+PP3_MCM!G84+PP4_Pons_Danubii!G84+PP5_VPR!G84+PP6_PZH!G84+LP_VRW!G84</f>
        <v>0</v>
      </c>
      <c r="H84" s="39">
        <f>PP2_TCC!H84+PP3_MCM!H84+PP4_Pons_Danubii!H84+PP5_VPR!H84+PP6_PZH!H84+LP_VRW!H84</f>
        <v>0</v>
      </c>
      <c r="I84" s="39">
        <f>PP2_TCC!I84+PP3_MCM!I84+PP4_Pons_Danubii!I84+PP5_VPR!I84+PP6_PZH!I84+LP_VRW!I84</f>
        <v>0</v>
      </c>
      <c r="J84" s="39">
        <f>PP2_TCC!J84+PP3_MCM!J84+PP4_Pons_Danubii!J84+PP5_VPR!J84+PP6_PZH!J84+LP_VRW!J84</f>
        <v>0</v>
      </c>
      <c r="K84" s="170">
        <f t="shared" si="10"/>
        <v>0</v>
      </c>
      <c r="L84" s="243" t="str">
        <f t="shared" si="2"/>
        <v>OK</v>
      </c>
    </row>
    <row r="85" spans="1:12" ht="15.75" thickBot="1" x14ac:dyDescent="0.3">
      <c r="A85" s="3"/>
      <c r="B85" s="41" t="s">
        <v>334</v>
      </c>
      <c r="C85" s="225" t="s">
        <v>429</v>
      </c>
      <c r="D85" s="225" t="s">
        <v>269</v>
      </c>
      <c r="E85" s="169"/>
      <c r="F85" s="39">
        <f>PP2_TCC!F85+PP3_MCM!F85+PP4_Pons_Danubii!F85+PP5_VPR!F85+PP6_PZH!F85+LP_VRW!F85</f>
        <v>5962</v>
      </c>
      <c r="G85" s="39">
        <f>PP2_TCC!G85+PP3_MCM!G85+PP4_Pons_Danubii!G85+PP5_VPR!G85+PP6_PZH!G85+LP_VRW!G85</f>
        <v>894.30000000000007</v>
      </c>
      <c r="H85" s="39">
        <f>PP2_TCC!H85+PP3_MCM!H85+PP4_Pons_Danubii!H85+PP5_VPR!H85+PP6_PZH!H85+LP_VRW!H85</f>
        <v>0</v>
      </c>
      <c r="I85" s="39">
        <f>PP2_TCC!I85+PP3_MCM!I85+PP4_Pons_Danubii!I85+PP5_VPR!I85+PP6_PZH!I85+LP_VRW!I85</f>
        <v>0</v>
      </c>
      <c r="J85" s="39">
        <f>PP2_TCC!J85+PP3_MCM!J85+PP4_Pons_Danubii!J85+PP5_VPR!J85+PP6_PZH!J85+LP_VRW!J85</f>
        <v>0</v>
      </c>
      <c r="K85" s="170">
        <f t="shared" si="10"/>
        <v>6856.3</v>
      </c>
      <c r="L85" s="243" t="str">
        <f t="shared" si="2"/>
        <v>OK</v>
      </c>
    </row>
    <row r="86" spans="1:12" ht="15.75" thickBot="1" x14ac:dyDescent="0.3">
      <c r="A86" s="3"/>
      <c r="B86" s="41" t="s">
        <v>227</v>
      </c>
      <c r="C86" s="225" t="s">
        <v>429</v>
      </c>
      <c r="D86" s="225" t="s">
        <v>269</v>
      </c>
      <c r="E86" s="169"/>
      <c r="F86" s="39">
        <f>PP2_TCC!F86+PP3_MCM!F86+PP4_Pons_Danubii!F86+PP5_VPR!F86+PP6_PZH!F86+LP_VRW!F86</f>
        <v>4810</v>
      </c>
      <c r="G86" s="39">
        <f>PP2_TCC!G86+PP3_MCM!G86+PP4_Pons_Danubii!G86+PP5_VPR!G86+PP6_PZH!G86+LP_VRW!G86</f>
        <v>721.5</v>
      </c>
      <c r="H86" s="39">
        <f>PP2_TCC!H86+PP3_MCM!H86+PP4_Pons_Danubii!H86+PP5_VPR!H86+PP6_PZH!H86+LP_VRW!H86</f>
        <v>0</v>
      </c>
      <c r="I86" s="39">
        <f>PP2_TCC!I86+PP3_MCM!I86+PP4_Pons_Danubii!I86+PP5_VPR!I86+PP6_PZH!I86+LP_VRW!I86</f>
        <v>12000</v>
      </c>
      <c r="J86" s="39">
        <f>PP2_TCC!J86+PP3_MCM!J86+PP4_Pons_Danubii!J86+PP5_VPR!J86+PP6_PZH!J86+LP_VRW!J86</f>
        <v>0</v>
      </c>
      <c r="K86" s="170">
        <f t="shared" si="10"/>
        <v>17531.5</v>
      </c>
      <c r="L86" s="243" t="str">
        <f t="shared" si="2"/>
        <v>OK</v>
      </c>
    </row>
    <row r="87" spans="1:12" ht="15.75" thickBot="1" x14ac:dyDescent="0.3">
      <c r="A87" s="3"/>
      <c r="B87" s="41"/>
      <c r="C87" s="225"/>
      <c r="D87" s="263"/>
      <c r="E87" s="169"/>
      <c r="F87" s="39">
        <f>PP2_TCC!F87+PP3_MCM!F87+PP4_Pons_Danubii!F87+PP5_VPR!F87+PP6_PZH!F87+LP_VRW!F87</f>
        <v>0</v>
      </c>
      <c r="G87" s="39">
        <f>PP2_TCC!G87+PP3_MCM!G87+PP4_Pons_Danubii!G87+PP5_VPR!G87+PP6_PZH!G87+LP_VRW!G87</f>
        <v>0</v>
      </c>
      <c r="H87" s="39">
        <f>PP2_TCC!H87+PP3_MCM!H87+PP4_Pons_Danubii!H87+PP5_VPR!H87+PP6_PZH!H87+LP_VRW!H87</f>
        <v>0</v>
      </c>
      <c r="I87" s="39">
        <f>PP2_TCC!I87+PP3_MCM!I87+PP4_Pons_Danubii!I87+PP5_VPR!I87+PP6_PZH!I87+LP_VRW!I87</f>
        <v>0</v>
      </c>
      <c r="J87" s="39">
        <f>PP2_TCC!J87+PP3_MCM!J87+PP4_Pons_Danubii!J87+PP5_VPR!J87+PP6_PZH!J87+LP_VRW!J87</f>
        <v>0</v>
      </c>
      <c r="K87" s="170">
        <f t="shared" si="10"/>
        <v>0</v>
      </c>
      <c r="L87" s="243" t="str">
        <f t="shared" si="2"/>
        <v>OK</v>
      </c>
    </row>
    <row r="88" spans="1:12" ht="15.75" thickBot="1" x14ac:dyDescent="0.3">
      <c r="A88" s="3"/>
      <c r="B88" s="41"/>
      <c r="C88" s="93"/>
      <c r="D88" s="7"/>
      <c r="E88" s="169"/>
      <c r="F88" s="39">
        <f>PP2_TCC!F88+PP3_MCM!F88+PP4_Pons_Danubii!F88+PP5_VPR!F88+PP6_PZH!F88+LP_VRW!F88</f>
        <v>0</v>
      </c>
      <c r="G88" s="39">
        <f>PP2_TCC!G88+PP3_MCM!G88+PP4_Pons_Danubii!G88+PP5_VPR!G88+PP6_PZH!G88+LP_VRW!G88</f>
        <v>0</v>
      </c>
      <c r="H88" s="39">
        <f>PP2_TCC!H88+PP3_MCM!H88+PP4_Pons_Danubii!H88+PP5_VPR!H88+PP6_PZH!H88+LP_VRW!H88</f>
        <v>0</v>
      </c>
      <c r="I88" s="39">
        <f>PP2_TCC!I88+PP3_MCM!I88+PP4_Pons_Danubii!I88+PP5_VPR!I88+PP6_PZH!I88+LP_VRW!I88</f>
        <v>0</v>
      </c>
      <c r="J88" s="39">
        <f>PP2_TCC!J88+PP3_MCM!J88+PP4_Pons_Danubii!J88+PP5_VPR!J88+PP6_PZH!J88+LP_VRW!J88</f>
        <v>0</v>
      </c>
      <c r="K88" s="170">
        <f t="shared" si="10"/>
        <v>0</v>
      </c>
      <c r="L88" s="243" t="str">
        <f t="shared" si="2"/>
        <v>OK</v>
      </c>
    </row>
    <row r="89" spans="1:12" ht="15.75" thickBot="1" x14ac:dyDescent="0.3">
      <c r="A89" s="80"/>
      <c r="B89" s="136" t="s">
        <v>336</v>
      </c>
      <c r="C89" s="136"/>
      <c r="D89" s="137"/>
      <c r="E89" s="185"/>
      <c r="F89" s="155"/>
      <c r="G89" s="155"/>
      <c r="H89" s="155"/>
      <c r="I89" s="155"/>
      <c r="J89" s="155"/>
      <c r="K89" s="186"/>
      <c r="L89" s="243" t="str">
        <f t="shared" si="2"/>
        <v>OK</v>
      </c>
    </row>
    <row r="90" spans="1:12" ht="45.75" thickBot="1" x14ac:dyDescent="0.3">
      <c r="A90" s="3"/>
      <c r="B90" s="143" t="s">
        <v>337</v>
      </c>
      <c r="C90" s="225" t="s">
        <v>269</v>
      </c>
      <c r="D90" s="225" t="s">
        <v>224</v>
      </c>
      <c r="E90" s="169"/>
      <c r="F90" s="39">
        <f>PP2_TCC!F90+PP3_MCM!F90+PP4_Pons_Danubii!F90+PP5_VPR!F90+PP6_PZH!F90+LP_VRW!F90</f>
        <v>3957</v>
      </c>
      <c r="G90" s="39">
        <f>PP2_TCC!G90+PP3_MCM!G90+PP4_Pons_Danubii!G90+PP5_VPR!G90+PP6_PZH!G90+LP_VRW!G90</f>
        <v>593.54999999999995</v>
      </c>
      <c r="H90" s="39">
        <f>PP2_TCC!H90+PP3_MCM!H90+PP4_Pons_Danubii!H90+PP5_VPR!H90+PP6_PZH!H90+LP_VRW!H90</f>
        <v>0</v>
      </c>
      <c r="I90" s="39">
        <f>PP2_TCC!I90+PP3_MCM!I90+PP4_Pons_Danubii!I90+PP5_VPR!I90+PP6_PZH!I90+LP_VRW!I90</f>
        <v>0</v>
      </c>
      <c r="J90" s="39">
        <f>PP2_TCC!J90+PP3_MCM!J90+PP4_Pons_Danubii!J90+PP5_VPR!J90+PP6_PZH!J90+LP_VRW!J90</f>
        <v>0</v>
      </c>
      <c r="K90" s="170">
        <f t="shared" si="10"/>
        <v>4550.55</v>
      </c>
      <c r="L90" s="243" t="str">
        <f t="shared" si="2"/>
        <v>OK</v>
      </c>
    </row>
    <row r="91" spans="1:12" ht="45.75" thickBot="1" x14ac:dyDescent="0.3">
      <c r="A91" s="5"/>
      <c r="B91" s="224" t="s">
        <v>338</v>
      </c>
      <c r="C91" s="225" t="s">
        <v>269</v>
      </c>
      <c r="D91" s="225" t="s">
        <v>224</v>
      </c>
      <c r="E91" s="169"/>
      <c r="F91" s="39">
        <f>PP2_TCC!F91+PP3_MCM!F91+PP4_Pons_Danubii!F91+PP5_VPR!F91+PP6_PZH!F91+LP_VRW!F91</f>
        <v>57475</v>
      </c>
      <c r="G91" s="39">
        <f>PP2_TCC!G91+PP3_MCM!G91+PP4_Pons_Danubii!G91+PP5_VPR!G91+PP6_PZH!G91+LP_VRW!G91</f>
        <v>8621.25</v>
      </c>
      <c r="H91" s="39">
        <f>PP2_TCC!H91+PP3_MCM!H91+PP4_Pons_Danubii!H91+PP5_VPR!H91+PP6_PZH!H91+LP_VRW!H91</f>
        <v>22400</v>
      </c>
      <c r="I91" s="39">
        <f>PP2_TCC!I91+PP3_MCM!I91+PP4_Pons_Danubii!I91+PP5_VPR!I91+PP6_PZH!I91+LP_VRW!I91</f>
        <v>39800</v>
      </c>
      <c r="J91" s="39">
        <f>PP2_TCC!J91+PP3_MCM!J91+PP4_Pons_Danubii!J91+PP5_VPR!J91+PP6_PZH!J91+LP_VRW!J91</f>
        <v>0</v>
      </c>
      <c r="K91" s="170">
        <f t="shared" si="10"/>
        <v>128296.25</v>
      </c>
      <c r="L91" s="243" t="str">
        <f t="shared" si="2"/>
        <v>OK</v>
      </c>
    </row>
    <row r="92" spans="1:12" ht="15.75" thickBot="1" x14ac:dyDescent="0.3">
      <c r="A92" s="3"/>
      <c r="B92" s="41" t="s">
        <v>236</v>
      </c>
      <c r="C92" s="225" t="s">
        <v>269</v>
      </c>
      <c r="D92" s="225" t="s">
        <v>224</v>
      </c>
      <c r="E92" s="169"/>
      <c r="F92" s="39">
        <f>PP2_TCC!F92+PP3_MCM!F92+PP4_Pons_Danubii!F92+PP5_VPR!F92+PP6_PZH!F92+LP_VRW!F92</f>
        <v>8375</v>
      </c>
      <c r="G92" s="39">
        <f>PP2_TCC!G92+PP3_MCM!G92+PP4_Pons_Danubii!G92+PP5_VPR!G92+PP6_PZH!G92+LP_VRW!G92</f>
        <v>1256.25</v>
      </c>
      <c r="H92" s="39">
        <f>PP2_TCC!H92+PP3_MCM!H92+PP4_Pons_Danubii!H92+PP5_VPR!H92+PP6_PZH!H92+LP_VRW!H92</f>
        <v>0</v>
      </c>
      <c r="I92" s="39">
        <f>PP2_TCC!I92+PP3_MCM!I92+PP4_Pons_Danubii!I92+PP5_VPR!I92+PP6_PZH!I92+LP_VRW!I92</f>
        <v>0</v>
      </c>
      <c r="J92" s="39">
        <f>PP2_TCC!J92+PP3_MCM!J92+PP4_Pons_Danubii!J92+PP5_VPR!J92+PP6_PZH!J92+LP_VRW!J92</f>
        <v>0</v>
      </c>
      <c r="K92" s="170">
        <f t="shared" si="10"/>
        <v>9631.25</v>
      </c>
      <c r="L92" s="243" t="str">
        <f t="shared" si="2"/>
        <v>OK</v>
      </c>
    </row>
    <row r="93" spans="1:12" ht="15.75" thickBot="1" x14ac:dyDescent="0.3">
      <c r="A93" s="3"/>
      <c r="B93" s="41" t="s">
        <v>340</v>
      </c>
      <c r="C93" s="225" t="s">
        <v>269</v>
      </c>
      <c r="D93" s="225" t="s">
        <v>271</v>
      </c>
      <c r="E93" s="169"/>
      <c r="F93" s="39">
        <f>PP2_TCC!F93+PP3_MCM!F93+PP4_Pons_Danubii!F93+PP5_VPR!F93+PP6_PZH!F93+LP_VRW!F93</f>
        <v>4420</v>
      </c>
      <c r="G93" s="39">
        <f>PP2_TCC!G93+PP3_MCM!G93+PP4_Pons_Danubii!G93+PP5_VPR!G93+PP6_PZH!G93+LP_VRW!G93</f>
        <v>663</v>
      </c>
      <c r="H93" s="39">
        <f>PP2_TCC!H93+PP3_MCM!H93+PP4_Pons_Danubii!H93+PP5_VPR!H93+PP6_PZH!H93+LP_VRW!H93</f>
        <v>0</v>
      </c>
      <c r="I93" s="39">
        <f>PP2_TCC!I93+PP3_MCM!I93+PP4_Pons_Danubii!I93+PP5_VPR!I93+PP6_PZH!I93+LP_VRW!I93</f>
        <v>0</v>
      </c>
      <c r="J93" s="39">
        <f>PP2_TCC!J93+PP3_MCM!J93+PP4_Pons_Danubii!J93+PP5_VPR!J93+PP6_PZH!J93+LP_VRW!J93</f>
        <v>0</v>
      </c>
      <c r="K93" s="170">
        <f t="shared" si="10"/>
        <v>5083</v>
      </c>
      <c r="L93" s="243" t="str">
        <f t="shared" si="2"/>
        <v>OK</v>
      </c>
    </row>
    <row r="94" spans="1:12" ht="15.75" thickBot="1" x14ac:dyDescent="0.3">
      <c r="A94" s="3"/>
      <c r="B94" s="41"/>
      <c r="C94" s="93"/>
      <c r="D94" s="7"/>
      <c r="E94" s="169"/>
      <c r="F94" s="39">
        <f>PP2_TCC!F94+PP3_MCM!F94+PP4_Pons_Danubii!F94+PP5_VPR!F94+PP6_PZH!F94+LP_VRW!F94</f>
        <v>0</v>
      </c>
      <c r="G94" s="39">
        <f>PP2_TCC!G94+PP3_MCM!G94+PP4_Pons_Danubii!G94+PP5_VPR!G94+PP6_PZH!G94+LP_VRW!G94</f>
        <v>0</v>
      </c>
      <c r="H94" s="39">
        <f>PP2_TCC!H94+PP3_MCM!H94+PP4_Pons_Danubii!H94+PP5_VPR!H94+PP6_PZH!H94+LP_VRW!H94</f>
        <v>0</v>
      </c>
      <c r="I94" s="39">
        <f>PP2_TCC!I94+PP3_MCM!I94+PP4_Pons_Danubii!I94+PP5_VPR!I94+PP6_PZH!I94+LP_VRW!I94</f>
        <v>0</v>
      </c>
      <c r="J94" s="39">
        <f>PP2_TCC!J94+PP3_MCM!J94+PP4_Pons_Danubii!J94+PP5_VPR!J94+PP6_PZH!J94+LP_VRW!J94</f>
        <v>0</v>
      </c>
      <c r="K94" s="170">
        <f t="shared" si="10"/>
        <v>0</v>
      </c>
      <c r="L94" s="243" t="str">
        <f t="shared" ref="L94:L114" si="12">IF(F94+G94+H94+I94+J94=K94,"OK","ERROR")</f>
        <v>OK</v>
      </c>
    </row>
    <row r="95" spans="1:12" ht="15.75" thickBot="1" x14ac:dyDescent="0.3">
      <c r="A95" s="3"/>
      <c r="B95" s="41"/>
      <c r="C95" s="93"/>
      <c r="D95" s="7"/>
      <c r="E95" s="169"/>
      <c r="F95" s="39">
        <f>PP2_TCC!F95+PP3_MCM!F95+PP4_Pons_Danubii!F95+PP5_VPR!F95+PP6_PZH!F95+LP_VRW!F95</f>
        <v>0</v>
      </c>
      <c r="G95" s="39">
        <f>PP2_TCC!G95+PP3_MCM!G95+PP4_Pons_Danubii!G95+PP5_VPR!G95+PP6_PZH!G95+LP_VRW!G95</f>
        <v>0</v>
      </c>
      <c r="H95" s="39">
        <f>PP2_TCC!H95+PP3_MCM!H95+PP4_Pons_Danubii!H95+PP5_VPR!H95+PP6_PZH!H95+LP_VRW!H95</f>
        <v>0</v>
      </c>
      <c r="I95" s="39">
        <f>PP2_TCC!I95+PP3_MCM!I95+PP4_Pons_Danubii!I95+PP5_VPR!I95+PP6_PZH!I95+LP_VRW!I95</f>
        <v>0</v>
      </c>
      <c r="J95" s="39">
        <f>PP2_TCC!J95+PP3_MCM!J95+PP4_Pons_Danubii!J95+PP5_VPR!J95+PP6_PZH!J95+LP_VRW!J95</f>
        <v>0</v>
      </c>
      <c r="K95" s="170">
        <f t="shared" si="10"/>
        <v>0</v>
      </c>
      <c r="L95" s="243" t="str">
        <f t="shared" si="12"/>
        <v>OK</v>
      </c>
    </row>
    <row r="96" spans="1:12" ht="15.75" thickBot="1" x14ac:dyDescent="0.3">
      <c r="A96" s="80"/>
      <c r="B96" s="136" t="s">
        <v>341</v>
      </c>
      <c r="C96" s="136"/>
      <c r="D96" s="137"/>
      <c r="E96" s="185"/>
      <c r="F96" s="155"/>
      <c r="G96" s="155"/>
      <c r="H96" s="155"/>
      <c r="I96" s="155"/>
      <c r="J96" s="155"/>
      <c r="K96" s="186"/>
      <c r="L96" s="243" t="str">
        <f t="shared" si="12"/>
        <v>OK</v>
      </c>
    </row>
    <row r="97" spans="1:12" ht="30.75" thickBot="1" x14ac:dyDescent="0.3">
      <c r="A97" s="3"/>
      <c r="B97" s="41" t="s">
        <v>342</v>
      </c>
      <c r="C97" s="225" t="s">
        <v>430</v>
      </c>
      <c r="D97" s="225" t="s">
        <v>224</v>
      </c>
      <c r="E97" s="169"/>
      <c r="F97" s="39">
        <f>PP2_TCC!F97+PP3_MCM!F97+PP4_Pons_Danubii!F97+PP5_VPR!F97+PP6_PZH!F97+LP_VRW!F97</f>
        <v>11006</v>
      </c>
      <c r="G97" s="39">
        <f>PP2_TCC!G97+PP3_MCM!G97+PP4_Pons_Danubii!G97+PP5_VPR!G97+PP6_PZH!G97+LP_VRW!G97</f>
        <v>1650.9</v>
      </c>
      <c r="H97" s="39">
        <f>PP2_TCC!H97+PP3_MCM!H97+PP4_Pons_Danubii!H97+PP5_VPR!H97+PP6_PZH!H97+LP_VRW!H97</f>
        <v>0</v>
      </c>
      <c r="I97" s="39">
        <f>PP2_TCC!I97+PP3_MCM!I97+PP4_Pons_Danubii!I97+PP5_VPR!I97+PP6_PZH!I97+LP_VRW!I97</f>
        <v>0</v>
      </c>
      <c r="J97" s="39">
        <f>PP2_TCC!J97+PP3_MCM!J97+PP4_Pons_Danubii!J97+PP5_VPR!J97+PP6_PZH!J97+LP_VRW!J97</f>
        <v>0</v>
      </c>
      <c r="K97" s="170">
        <f t="shared" si="10"/>
        <v>12656.9</v>
      </c>
      <c r="L97" s="243" t="str">
        <f t="shared" si="12"/>
        <v>OK</v>
      </c>
    </row>
    <row r="98" spans="1:12" ht="45.75" hidden="1" thickBot="1" x14ac:dyDescent="0.3">
      <c r="A98" s="3"/>
      <c r="B98" s="41" t="s">
        <v>242</v>
      </c>
      <c r="C98" s="225" t="s">
        <v>430</v>
      </c>
      <c r="D98" s="225" t="s">
        <v>432</v>
      </c>
      <c r="E98" s="169"/>
      <c r="F98" s="39">
        <f>PP2_TCC!F98+PP3_MCM!F98+PP4_Pons_Danubii!F98+PP5_VPR!F98+PP6_PZH!F98+LP_VRW!F98</f>
        <v>0</v>
      </c>
      <c r="G98" s="39">
        <f>PP2_TCC!G98+PP3_MCM!G98+PP4_Pons_Danubii!G98+PP5_VPR!G98+PP6_PZH!G98+LP_VRW!G98</f>
        <v>0</v>
      </c>
      <c r="H98" s="39">
        <f>PP2_TCC!H98+PP3_MCM!H98+PP4_Pons_Danubii!H98+PP5_VPR!H98+PP6_PZH!H98+LP_VRW!H98</f>
        <v>0</v>
      </c>
      <c r="I98" s="39">
        <f>PP2_TCC!I98+PP3_MCM!I98+PP4_Pons_Danubii!I98+PP5_VPR!I98+PP6_PZH!I98+LP_VRW!I98</f>
        <v>0</v>
      </c>
      <c r="J98" s="39">
        <f>PP2_TCC!J98+PP3_MCM!J98+PP4_Pons_Danubii!J98+PP5_VPR!J98+PP6_PZH!J98+LP_VRW!J98</f>
        <v>0</v>
      </c>
      <c r="K98" s="170">
        <f t="shared" si="10"/>
        <v>0</v>
      </c>
      <c r="L98" s="243" t="str">
        <f t="shared" si="12"/>
        <v>OK</v>
      </c>
    </row>
    <row r="99" spans="1:12" ht="45.75" thickBot="1" x14ac:dyDescent="0.3">
      <c r="A99" s="3"/>
      <c r="B99" s="41" t="s">
        <v>243</v>
      </c>
      <c r="C99" s="225" t="s">
        <v>430</v>
      </c>
      <c r="D99" s="225" t="s">
        <v>432</v>
      </c>
      <c r="E99" s="169"/>
      <c r="F99" s="39">
        <f>PP2_TCC!F99+PP3_MCM!F99+PP4_Pons_Danubii!F99+PP5_VPR!F99+PP6_PZH!F99+LP_VRW!F99</f>
        <v>39090</v>
      </c>
      <c r="G99" s="39">
        <f>PP2_TCC!G99+PP3_MCM!G99+PP4_Pons_Danubii!G99+PP5_VPR!G99+PP6_PZH!G99+LP_VRW!G99</f>
        <v>5863.5</v>
      </c>
      <c r="H99" s="39">
        <f>PP2_TCC!H99+PP3_MCM!H99+PP4_Pons_Danubii!H99+PP5_VPR!H99+PP6_PZH!H99+LP_VRW!H99</f>
        <v>0</v>
      </c>
      <c r="I99" s="39">
        <f>PP2_TCC!I99+PP3_MCM!I99+PP4_Pons_Danubii!I99+PP5_VPR!I99+PP6_PZH!I99+LP_VRW!I99</f>
        <v>85000</v>
      </c>
      <c r="J99" s="39">
        <f>PP2_TCC!J99+PP3_MCM!J99+PP4_Pons_Danubii!J99+PP5_VPR!J99+PP6_PZH!J99+LP_VRW!J99</f>
        <v>0</v>
      </c>
      <c r="K99" s="170">
        <f t="shared" si="10"/>
        <v>129953.5</v>
      </c>
      <c r="L99" s="243" t="str">
        <f t="shared" si="12"/>
        <v>OK</v>
      </c>
    </row>
    <row r="100" spans="1:12" ht="45.75" thickBot="1" x14ac:dyDescent="0.3">
      <c r="A100" s="3"/>
      <c r="B100" s="41" t="s">
        <v>346</v>
      </c>
      <c r="C100" s="225" t="s">
        <v>430</v>
      </c>
      <c r="D100" s="225" t="s">
        <v>432</v>
      </c>
      <c r="E100" s="169"/>
      <c r="F100" s="39">
        <f>PP2_TCC!F100+PP3_MCM!F100+PP4_Pons_Danubii!F100+PP5_VPR!F100+PP6_PZH!F100+LP_VRW!F100</f>
        <v>6610</v>
      </c>
      <c r="G100" s="39">
        <f>PP2_TCC!G100+PP3_MCM!G100+PP4_Pons_Danubii!G100+PP5_VPR!G100+PP6_PZH!G100+LP_VRW!G100</f>
        <v>991.5</v>
      </c>
      <c r="H100" s="39">
        <f>PP2_TCC!H100+PP3_MCM!H100+PP4_Pons_Danubii!H100+PP5_VPR!H100+PP6_PZH!H100+LP_VRW!H100</f>
        <v>0</v>
      </c>
      <c r="I100" s="39">
        <f>PP2_TCC!I100+PP3_MCM!I100+PP4_Pons_Danubii!I100+PP5_VPR!I100+PP6_PZH!I100+LP_VRW!I100</f>
        <v>0</v>
      </c>
      <c r="J100" s="39">
        <f>PP2_TCC!J100+PP3_MCM!J100+PP4_Pons_Danubii!J100+PP5_VPR!J100+PP6_PZH!J100+LP_VRW!J100</f>
        <v>0</v>
      </c>
      <c r="K100" s="170">
        <f t="shared" si="10"/>
        <v>7601.5</v>
      </c>
      <c r="L100" s="243" t="str">
        <f t="shared" si="12"/>
        <v>OK</v>
      </c>
    </row>
    <row r="101" spans="1:12" ht="15.75" thickBot="1" x14ac:dyDescent="0.3">
      <c r="A101" s="3"/>
      <c r="B101" s="41" t="s">
        <v>348</v>
      </c>
      <c r="C101" s="225" t="s">
        <v>430</v>
      </c>
      <c r="D101" s="225" t="s">
        <v>271</v>
      </c>
      <c r="E101" s="169"/>
      <c r="F101" s="39">
        <f>PP2_TCC!F101+PP3_MCM!F101+PP4_Pons_Danubii!F101+PP5_VPR!F101+PP6_PZH!F101+LP_VRW!F101</f>
        <v>3789</v>
      </c>
      <c r="G101" s="39">
        <f>PP2_TCC!G101+PP3_MCM!G101+PP4_Pons_Danubii!G101+PP5_VPR!G101+PP6_PZH!G101+LP_VRW!G101</f>
        <v>568.35</v>
      </c>
      <c r="H101" s="39">
        <f>PP2_TCC!H101+PP3_MCM!H101+PP4_Pons_Danubii!H101+PP5_VPR!H101+PP6_PZH!H101+LP_VRW!H101</f>
        <v>0</v>
      </c>
      <c r="I101" s="39">
        <f>PP2_TCC!I101+PP3_MCM!I101+PP4_Pons_Danubii!I101+PP5_VPR!I101+PP6_PZH!I101+LP_VRW!I101</f>
        <v>0</v>
      </c>
      <c r="J101" s="39">
        <f>PP2_TCC!J101+PP3_MCM!J101+PP4_Pons_Danubii!J101+PP5_VPR!J101+PP6_PZH!J101+LP_VRW!J101</f>
        <v>0</v>
      </c>
      <c r="K101" s="170">
        <f t="shared" si="10"/>
        <v>4357.3500000000004</v>
      </c>
      <c r="L101" s="243" t="str">
        <f t="shared" si="12"/>
        <v>OK</v>
      </c>
    </row>
    <row r="102" spans="1:12" ht="45.75" thickBot="1" x14ac:dyDescent="0.3">
      <c r="A102" s="3"/>
      <c r="B102" s="41" t="s">
        <v>266</v>
      </c>
      <c r="C102" s="225" t="s">
        <v>430</v>
      </c>
      <c r="D102" s="225" t="s">
        <v>432</v>
      </c>
      <c r="E102" s="169"/>
      <c r="F102" s="39">
        <f>PP2_TCC!F102+PP3_MCM!F102+PP4_Pons_Danubii!F102+PP5_VPR!F102+PP6_PZH!F102+LP_VRW!F102</f>
        <v>3146</v>
      </c>
      <c r="G102" s="39">
        <f>PP2_TCC!G102+PP3_MCM!G102+PP4_Pons_Danubii!G102+PP5_VPR!G102+PP6_PZH!G102+LP_VRW!G102</f>
        <v>471.9</v>
      </c>
      <c r="H102" s="39">
        <f>PP2_TCC!H102+PP3_MCM!H102+PP4_Pons_Danubii!H102+PP5_VPR!H102+PP6_PZH!H102+LP_VRW!H102</f>
        <v>0</v>
      </c>
      <c r="I102" s="39">
        <f>PP2_TCC!I102+PP3_MCM!I102+PP4_Pons_Danubii!I102+PP5_VPR!I102+PP6_PZH!I102+LP_VRW!I102</f>
        <v>0</v>
      </c>
      <c r="J102" s="39">
        <f>PP2_TCC!J102+PP3_MCM!J102+PP4_Pons_Danubii!J102+PP5_VPR!J102+PP6_PZH!J102+LP_VRW!J102</f>
        <v>0</v>
      </c>
      <c r="K102" s="170">
        <f t="shared" si="10"/>
        <v>3617.9</v>
      </c>
      <c r="L102" s="243" t="str">
        <f t="shared" si="12"/>
        <v>OK</v>
      </c>
    </row>
    <row r="103" spans="1:12" ht="15.75" thickBot="1" x14ac:dyDescent="0.3">
      <c r="A103" s="3"/>
      <c r="B103" s="41" t="s">
        <v>133</v>
      </c>
      <c r="C103" s="225" t="s">
        <v>430</v>
      </c>
      <c r="D103" s="225" t="s">
        <v>269</v>
      </c>
      <c r="E103" s="169"/>
      <c r="F103" s="39">
        <f>PP2_TCC!F103+PP3_MCM!F103+PP4_Pons_Danubii!F103+PP5_VPR!F103+PP6_PZH!F103+LP_VRW!F103</f>
        <v>6210</v>
      </c>
      <c r="G103" s="39">
        <f>PP2_TCC!G103+PP3_MCM!G103+PP4_Pons_Danubii!G103+PP5_VPR!G103+PP6_PZH!G103+LP_VRW!G103</f>
        <v>931.25</v>
      </c>
      <c r="H103" s="39">
        <f>PP2_TCC!H103+PP3_MCM!H103+PP4_Pons_Danubii!H103+PP5_VPR!H103+PP6_PZH!H103+LP_VRW!H103</f>
        <v>0</v>
      </c>
      <c r="I103" s="39">
        <f>PP2_TCC!I103+PP3_MCM!I103+PP4_Pons_Danubii!I103+PP5_VPR!I103+PP6_PZH!I103+LP_VRW!I103</f>
        <v>0</v>
      </c>
      <c r="J103" s="39">
        <f>PP2_TCC!J103+PP3_MCM!J103+PP4_Pons_Danubii!J103+PP5_VPR!J103+PP6_PZH!J103+LP_VRW!J103</f>
        <v>0</v>
      </c>
      <c r="K103" s="170">
        <f t="shared" si="10"/>
        <v>7141.25</v>
      </c>
      <c r="L103" s="243" t="str">
        <f t="shared" si="12"/>
        <v>OK</v>
      </c>
    </row>
    <row r="104" spans="1:12" ht="15.75" thickBot="1" x14ac:dyDescent="0.3">
      <c r="A104" s="3"/>
      <c r="B104" s="41"/>
      <c r="C104" s="93"/>
      <c r="D104" s="7"/>
      <c r="E104" s="169"/>
      <c r="F104" s="39">
        <f>PP2_TCC!F104+PP3_MCM!F104+PP4_Pons_Danubii!F104+PP5_VPR!F104+PP6_PZH!F104+LP_VRW!F104</f>
        <v>0</v>
      </c>
      <c r="G104" s="39">
        <f>PP2_TCC!G104+PP3_MCM!G104+PP4_Pons_Danubii!G104+PP5_VPR!G104+PP6_PZH!G104+LP_VRW!G104</f>
        <v>0</v>
      </c>
      <c r="H104" s="39">
        <f>PP2_TCC!H104+PP3_MCM!H104+PP4_Pons_Danubii!H104+PP5_VPR!H104+PP6_PZH!H104+LP_VRW!H104</f>
        <v>0</v>
      </c>
      <c r="I104" s="39">
        <f>PP2_TCC!I104+PP3_MCM!I104+PP4_Pons_Danubii!I104+PP5_VPR!I104+PP6_PZH!I104+LP_VRW!I104</f>
        <v>0</v>
      </c>
      <c r="J104" s="39">
        <f>PP2_TCC!J104+PP3_MCM!J104+PP4_Pons_Danubii!J104+PP5_VPR!J104+PP6_PZH!J104+LP_VRW!J104</f>
        <v>0</v>
      </c>
      <c r="K104" s="170">
        <f t="shared" si="10"/>
        <v>0</v>
      </c>
      <c r="L104" s="243" t="str">
        <f t="shared" si="12"/>
        <v>OK</v>
      </c>
    </row>
    <row r="105" spans="1:12" ht="15.75" thickBot="1" x14ac:dyDescent="0.3">
      <c r="A105" s="3"/>
      <c r="B105" s="41"/>
      <c r="C105" s="93"/>
      <c r="D105" s="7"/>
      <c r="E105" s="169"/>
      <c r="F105" s="39">
        <f>PP2_TCC!F105+PP3_MCM!F105+PP4_Pons_Danubii!F105+PP5_VPR!F105+PP6_PZH!F105+LP_VRW!F105</f>
        <v>0</v>
      </c>
      <c r="G105" s="39">
        <f>PP2_TCC!G105+PP3_MCM!G105+PP4_Pons_Danubii!G105+PP5_VPR!G105+PP6_PZH!G105+LP_VRW!G105</f>
        <v>0</v>
      </c>
      <c r="H105" s="39">
        <f>PP2_TCC!H105+PP3_MCM!H105+PP4_Pons_Danubii!H105+PP5_VPR!H105+PP6_PZH!H105+LP_VRW!H105</f>
        <v>0</v>
      </c>
      <c r="I105" s="39">
        <f>PP2_TCC!I105+PP3_MCM!I105+PP4_Pons_Danubii!I105+PP5_VPR!I105+PP6_PZH!I105+LP_VRW!I105</f>
        <v>0</v>
      </c>
      <c r="J105" s="39">
        <f>PP2_TCC!J105+PP3_MCM!J105+PP4_Pons_Danubii!J105+PP5_VPR!J105+PP6_PZH!J105+LP_VRW!J105</f>
        <v>0</v>
      </c>
      <c r="K105" s="170">
        <f t="shared" si="10"/>
        <v>0</v>
      </c>
      <c r="L105" s="243" t="str">
        <f t="shared" si="12"/>
        <v>OK</v>
      </c>
    </row>
    <row r="106" spans="1:12" ht="15.75" thickBot="1" x14ac:dyDescent="0.3">
      <c r="A106" s="80"/>
      <c r="B106" s="136" t="s">
        <v>138</v>
      </c>
      <c r="C106" s="136"/>
      <c r="D106" s="137"/>
      <c r="E106" s="185"/>
      <c r="F106" s="155"/>
      <c r="G106" s="155">
        <f t="shared" ref="G106" si="13">F106*0.15</f>
        <v>0</v>
      </c>
      <c r="H106" s="155"/>
      <c r="I106" s="155"/>
      <c r="J106" s="155"/>
      <c r="K106" s="186"/>
      <c r="L106" s="243" t="str">
        <f t="shared" si="12"/>
        <v>OK</v>
      </c>
    </row>
    <row r="107" spans="1:12" ht="45.75" thickBot="1" x14ac:dyDescent="0.3">
      <c r="A107" s="3"/>
      <c r="B107" s="41" t="s">
        <v>125</v>
      </c>
      <c r="C107" s="225" t="s">
        <v>269</v>
      </c>
      <c r="D107" s="225" t="s">
        <v>322</v>
      </c>
      <c r="E107" s="169"/>
      <c r="F107" s="39">
        <f>PP2_TCC!F107+PP3_MCM!F107+PP4_Pons_Danubii!F107+PP5_VPR!F107+PP6_PZH!F107+LP_VRW!F107</f>
        <v>15786</v>
      </c>
      <c r="G107" s="39">
        <f>PP2_TCC!G107+PP3_MCM!G107+PP4_Pons_Danubii!G107+PP5_VPR!G107+PP6_PZH!G107+LP_VRW!G107</f>
        <v>2367.7999999999997</v>
      </c>
      <c r="H107" s="39">
        <f>PP2_TCC!H107+PP3_MCM!H107+PP4_Pons_Danubii!H107+PP5_VPR!H107+PP6_PZH!H107+LP_VRW!H107</f>
        <v>0</v>
      </c>
      <c r="I107" s="39">
        <f>PP2_TCC!I107+PP3_MCM!I107+PP4_Pons_Danubii!I107+PP5_VPR!I107+PP6_PZH!I107+LP_VRW!I107</f>
        <v>0</v>
      </c>
      <c r="J107" s="39">
        <f>PP2_TCC!J107+PP3_MCM!J107+PP4_Pons_Danubii!J107+PP5_VPR!J107+PP6_PZH!J107+LP_VRW!J107</f>
        <v>0</v>
      </c>
      <c r="K107" s="170">
        <f t="shared" si="10"/>
        <v>18153.8</v>
      </c>
      <c r="L107" s="243" t="str">
        <f t="shared" si="12"/>
        <v>OK</v>
      </c>
    </row>
    <row r="108" spans="1:12" ht="45.75" thickBot="1" x14ac:dyDescent="0.3">
      <c r="A108" s="3"/>
      <c r="B108" s="41" t="s">
        <v>124</v>
      </c>
      <c r="C108" s="225" t="s">
        <v>269</v>
      </c>
      <c r="D108" s="225" t="s">
        <v>322</v>
      </c>
      <c r="E108" s="169"/>
      <c r="F108" s="39">
        <f>PP2_TCC!F108+PP3_MCM!F108+PP4_Pons_Danubii!F108+PP5_VPR!F108+PP6_PZH!F108+LP_VRW!F108</f>
        <v>6146</v>
      </c>
      <c r="G108" s="39">
        <f>PP2_TCC!G108+PP3_MCM!G108+PP4_Pons_Danubii!G108+PP5_VPR!G108+PP6_PZH!G108+LP_VRW!G108</f>
        <v>920.9</v>
      </c>
      <c r="H108" s="39">
        <f>PP2_TCC!H108+PP3_MCM!H108+PP4_Pons_Danubii!H108+PP5_VPR!H108+PP6_PZH!H108+LP_VRW!H108</f>
        <v>0</v>
      </c>
      <c r="I108" s="39">
        <f>PP2_TCC!I108+PP3_MCM!I108+PP4_Pons_Danubii!I108+PP5_VPR!I108+PP6_PZH!I108+LP_VRW!I108</f>
        <v>0</v>
      </c>
      <c r="J108" s="39">
        <f>PP2_TCC!J108+PP3_MCM!J108+PP4_Pons_Danubii!J108+PP5_VPR!J108+PP6_PZH!J108+LP_VRW!J108</f>
        <v>0</v>
      </c>
      <c r="K108" s="170">
        <f t="shared" si="10"/>
        <v>7066.9</v>
      </c>
      <c r="L108" s="243" t="str">
        <f t="shared" si="12"/>
        <v>OK</v>
      </c>
    </row>
    <row r="109" spans="1:12" ht="15.75" thickBot="1" x14ac:dyDescent="0.3">
      <c r="A109" s="3"/>
      <c r="B109" s="41"/>
      <c r="C109" s="93"/>
      <c r="D109" s="7"/>
      <c r="E109" s="169"/>
      <c r="F109" s="39">
        <f>PP2_TCC!F109+PP3_MCM!F109+PP4_Pons_Danubii!F109+PP5_VPR!F109+PP6_PZH!F109+LP_VRW!F109</f>
        <v>0</v>
      </c>
      <c r="G109" s="39">
        <f>PP2_TCC!G109+PP3_MCM!G109+PP4_Pons_Danubii!G109+PP5_VPR!G109+PP6_PZH!G109+LP_VRW!G109</f>
        <v>0</v>
      </c>
      <c r="H109" s="39">
        <f>PP2_TCC!H109+PP3_MCM!H109+PP4_Pons_Danubii!H109+PP5_VPR!H109+PP6_PZH!H109+LP_VRW!H109</f>
        <v>0</v>
      </c>
      <c r="I109" s="39">
        <f>PP2_TCC!I109+PP3_MCM!I109+PP4_Pons_Danubii!I109+PP5_VPR!I109+PP6_PZH!I109+LP_VRW!I109</f>
        <v>0</v>
      </c>
      <c r="J109" s="39">
        <f>PP2_TCC!J109+PP3_MCM!J109+PP4_Pons_Danubii!J109+PP5_VPR!J109+PP6_PZH!J109+LP_VRW!J109</f>
        <v>0</v>
      </c>
      <c r="K109" s="170">
        <f t="shared" si="10"/>
        <v>0</v>
      </c>
      <c r="L109" s="243" t="str">
        <f t="shared" si="12"/>
        <v>OK</v>
      </c>
    </row>
    <row r="110" spans="1:12" ht="15.75" thickBot="1" x14ac:dyDescent="0.3">
      <c r="A110" s="80"/>
      <c r="B110" s="136"/>
      <c r="C110" s="136"/>
      <c r="D110" s="137"/>
      <c r="E110" s="185"/>
      <c r="F110" s="155"/>
      <c r="G110" s="155"/>
      <c r="H110" s="155"/>
      <c r="I110" s="155"/>
      <c r="J110" s="155"/>
      <c r="K110" s="186"/>
      <c r="L110" s="243" t="str">
        <f t="shared" si="12"/>
        <v>OK</v>
      </c>
    </row>
    <row r="111" spans="1:12" ht="15.75" thickBot="1" x14ac:dyDescent="0.3">
      <c r="A111" s="3"/>
      <c r="B111" s="41"/>
      <c r="C111" s="93"/>
      <c r="D111" s="7"/>
      <c r="E111" s="169"/>
      <c r="F111" s="39">
        <f>PP2_TCC!F111+PP3_MCM!F111+PP4_Pons_Danubii!F111+PP5_VPR!F111+PP6_PZH!F111+LP_VRW!F111</f>
        <v>0</v>
      </c>
      <c r="G111" s="39">
        <f>PP2_TCC!G111+PP3_MCM!G111+PP4_Pons_Danubii!G111+PP5_VPR!G111+PP6_PZH!G111+LP_VRW!G111</f>
        <v>0</v>
      </c>
      <c r="H111" s="39">
        <f>PP2_TCC!H111+PP3_MCM!H111+PP4_Pons_Danubii!H111+PP5_VPR!H111+PP6_PZH!H111+LP_VRW!H111</f>
        <v>0</v>
      </c>
      <c r="I111" s="39">
        <f>PP2_TCC!I111+PP3_MCM!I111+PP4_Pons_Danubii!I111+PP5_VPR!I111+PP6_PZH!I111+LP_VRW!I111</f>
        <v>0</v>
      </c>
      <c r="J111" s="39">
        <f>PP2_TCC!J111+PP3_MCM!J111+PP4_Pons_Danubii!J111+PP5_VPR!J111+PP6_PZH!J111+LP_VRW!J111</f>
        <v>0</v>
      </c>
      <c r="K111" s="170">
        <f t="shared" si="10"/>
        <v>0</v>
      </c>
      <c r="L111" s="243" t="str">
        <f t="shared" si="12"/>
        <v>OK</v>
      </c>
    </row>
    <row r="112" spans="1:12" ht="15.75" thickBot="1" x14ac:dyDescent="0.3">
      <c r="A112" s="3"/>
      <c r="B112" s="41"/>
      <c r="C112" s="54"/>
      <c r="D112" s="55"/>
      <c r="E112" s="169"/>
      <c r="F112" s="39">
        <f>PP2_TCC!F112+PP3_MCM!F112+PP4_Pons_Danubii!F112+PP5_VPR!F112+PP6_PZH!F112+LP_VRW!F112</f>
        <v>0</v>
      </c>
      <c r="G112" s="39">
        <f>PP2_TCC!G112+PP3_MCM!G112+PP4_Pons_Danubii!G112+PP5_VPR!G112+PP6_PZH!G112+LP_VRW!G112</f>
        <v>0</v>
      </c>
      <c r="H112" s="39">
        <f>PP2_TCC!H112+PP3_MCM!H112+PP4_Pons_Danubii!H112+PP5_VPR!H112+PP6_PZH!H112+LP_VRW!H112</f>
        <v>0</v>
      </c>
      <c r="I112" s="39">
        <f>PP2_TCC!I112+PP3_MCM!I112+PP4_Pons_Danubii!I112+PP5_VPR!I112+PP6_PZH!I112+LP_VRW!I112</f>
        <v>0</v>
      </c>
      <c r="J112" s="39">
        <f>PP2_TCC!J112+PP3_MCM!J112+PP4_Pons_Danubii!J112+PP5_VPR!J112+PP6_PZH!J112+LP_VRW!J112</f>
        <v>0</v>
      </c>
      <c r="K112" s="170">
        <f t="shared" si="10"/>
        <v>0</v>
      </c>
      <c r="L112" s="243" t="str">
        <f t="shared" si="12"/>
        <v>OK</v>
      </c>
    </row>
    <row r="113" spans="1:14" ht="16.5" thickBot="1" x14ac:dyDescent="0.3">
      <c r="A113" s="22"/>
      <c r="B113" s="49" t="s">
        <v>83</v>
      </c>
      <c r="C113" s="151"/>
      <c r="D113" s="24"/>
      <c r="E113" s="181"/>
      <c r="F113" s="52">
        <f t="shared" ref="F113:K113" si="14">SUM(F64:F112)</f>
        <v>402601</v>
      </c>
      <c r="G113" s="52">
        <f t="shared" si="14"/>
        <v>60388.80000000001</v>
      </c>
      <c r="H113" s="52">
        <f t="shared" si="14"/>
        <v>42800</v>
      </c>
      <c r="I113" s="52">
        <f t="shared" si="14"/>
        <v>223050</v>
      </c>
      <c r="J113" s="52">
        <f t="shared" si="14"/>
        <v>0</v>
      </c>
      <c r="K113" s="187">
        <f t="shared" si="14"/>
        <v>728839.8</v>
      </c>
      <c r="L113" s="243" t="str">
        <f t="shared" si="12"/>
        <v>OK</v>
      </c>
    </row>
    <row r="114" spans="1:14" ht="20.25" customHeight="1" thickBot="1" x14ac:dyDescent="0.45">
      <c r="A114" s="45"/>
      <c r="B114" s="46" t="s">
        <v>83</v>
      </c>
      <c r="C114" s="47"/>
      <c r="D114" s="165"/>
      <c r="E114" s="45"/>
      <c r="F114" s="188">
        <f t="shared" ref="F114:K114" si="15">F32+F61+F113+F11</f>
        <v>688469</v>
      </c>
      <c r="G114" s="188">
        <f t="shared" si="15"/>
        <v>103269</v>
      </c>
      <c r="H114" s="188">
        <f t="shared" si="15"/>
        <v>86600</v>
      </c>
      <c r="I114" s="188">
        <f t="shared" si="15"/>
        <v>484000</v>
      </c>
      <c r="J114" s="188">
        <f t="shared" si="15"/>
        <v>3000</v>
      </c>
      <c r="K114" s="189">
        <f t="shared" si="15"/>
        <v>1365338</v>
      </c>
      <c r="L114" s="243" t="str">
        <f t="shared" si="12"/>
        <v>OK</v>
      </c>
    </row>
    <row r="115" spans="1:14" ht="15.75" thickBot="1" x14ac:dyDescent="0.3">
      <c r="F115" s="243" t="str">
        <f t="shared" ref="F115:K115" si="16">IF(F11+F32+F61+F113=F114,"OK","ERROR")</f>
        <v>OK</v>
      </c>
      <c r="G115" s="243" t="str">
        <f t="shared" si="16"/>
        <v>OK</v>
      </c>
      <c r="H115" s="243" t="str">
        <f t="shared" si="16"/>
        <v>OK</v>
      </c>
      <c r="I115" s="243" t="str">
        <f t="shared" si="16"/>
        <v>OK</v>
      </c>
      <c r="J115" s="243" t="str">
        <f t="shared" si="16"/>
        <v>OK</v>
      </c>
      <c r="K115" s="243" t="str">
        <f t="shared" si="16"/>
        <v>OK</v>
      </c>
      <c r="L115" s="251" t="str">
        <f>IF(K114=K10+K14+K15+K16+K17+K18+K19+K20+K21+K23+K24+K25+K27+K28+K29+K30+K31+K35+K36+K37+K38+K39+K41+K42+K43+K44+K46+K47+K48+K49+K51+K52+K53+K54+K55+K56+K57+K58+K59+K60+K64+K65+K66+K67+K68+K70+K71+K72+K73+K74+K75+K76+K77+K78+K79+K80+K82+K83+K84+K85+K86+K87+K88+K90+K91+K92+K93+K94+K95+K97+K98+K99+K100+K101+K102+K103+K104+K105+K107+K108+K109+K111+K112,"OK","ERROR")</f>
        <v>OK</v>
      </c>
    </row>
    <row r="116" spans="1:14" x14ac:dyDescent="0.25">
      <c r="F116" s="282"/>
    </row>
    <row r="117" spans="1:14" ht="15.75" thickBot="1" x14ac:dyDescent="0.3"/>
    <row r="118" spans="1:14" ht="17.25" customHeight="1" x14ac:dyDescent="0.4">
      <c r="B118" s="416" t="s">
        <v>280</v>
      </c>
      <c r="C118" s="417"/>
      <c r="D118" s="420"/>
      <c r="E118" s="421"/>
      <c r="F118" s="268" t="s">
        <v>78</v>
      </c>
      <c r="G118" s="268" t="s">
        <v>79</v>
      </c>
      <c r="H118" s="268" t="s">
        <v>278</v>
      </c>
      <c r="I118" s="268" t="s">
        <v>81</v>
      </c>
      <c r="J118" s="268" t="s">
        <v>279</v>
      </c>
      <c r="K118" s="240" t="s">
        <v>83</v>
      </c>
      <c r="M118" s="264" t="s">
        <v>281</v>
      </c>
      <c r="N118" s="265">
        <f>PP2_TCC!N118+PP3_MCM!N118+PP4_Pons_Danubii!N118+PP5_VPR!N118+PP6_PZH!N118+LP_VRW!N118</f>
        <v>1160537.2999999998</v>
      </c>
    </row>
    <row r="119" spans="1:14" ht="16.5" thickBot="1" x14ac:dyDescent="0.3">
      <c r="B119" s="418"/>
      <c r="C119" s="419"/>
      <c r="D119" s="422" t="str">
        <f>A1</f>
        <v>TOTAL</v>
      </c>
      <c r="E119" s="423"/>
      <c r="F119" s="236">
        <f>F114</f>
        <v>688469</v>
      </c>
      <c r="G119" s="236">
        <f>G114</f>
        <v>103269</v>
      </c>
      <c r="H119" s="236">
        <f>H114</f>
        <v>86600</v>
      </c>
      <c r="I119" s="236">
        <f>I114</f>
        <v>484000</v>
      </c>
      <c r="J119" s="236">
        <f>J114</f>
        <v>3000</v>
      </c>
      <c r="K119" s="237">
        <f>SUM(F119:J119)</f>
        <v>1365338</v>
      </c>
      <c r="M119" s="266" t="s">
        <v>363</v>
      </c>
      <c r="N119" s="244">
        <f>PP2_TCC!N119+PP3_MCM!N119+PP4_Pons_Danubii!N119+PP5_VPR!N119+PP6_PZH!N119+LP_VRW!N119</f>
        <v>204800.70000000004</v>
      </c>
    </row>
    <row r="120" spans="1:14" ht="16.5" thickBot="1" x14ac:dyDescent="0.3">
      <c r="M120" s="267" t="s">
        <v>83</v>
      </c>
      <c r="N120" s="237">
        <f>N118+N119</f>
        <v>1365337.9999999998</v>
      </c>
    </row>
    <row r="121" spans="1:14" ht="15.75" customHeight="1" thickBot="1" x14ac:dyDescent="0.3">
      <c r="B121" s="430" t="s">
        <v>292</v>
      </c>
      <c r="C121" s="335" t="s">
        <v>290</v>
      </c>
      <c r="D121" s="336" t="s">
        <v>291</v>
      </c>
      <c r="E121" s="336" t="s">
        <v>378</v>
      </c>
      <c r="F121" s="337" t="s">
        <v>407</v>
      </c>
      <c r="H121" s="424" t="s">
        <v>293</v>
      </c>
      <c r="I121" s="427" t="s">
        <v>294</v>
      </c>
      <c r="J121" s="428"/>
      <c r="K121" s="241" t="s">
        <v>291</v>
      </c>
      <c r="N121" s="243" t="str">
        <f>IF(N120=K119,"OK","ERROR")</f>
        <v>OK</v>
      </c>
    </row>
    <row r="122" spans="1:14" ht="15" customHeight="1" x14ac:dyDescent="0.25">
      <c r="B122" s="431"/>
      <c r="C122" s="341" t="s">
        <v>282</v>
      </c>
      <c r="D122" s="342">
        <f>PP2_TCC!D122+PP3_MCM!D122+PP4_Pons_Danubii!D122+PP5_VPR!D122+PP6_PZH!D122+LP_VRW!D122</f>
        <v>15000</v>
      </c>
      <c r="E122" s="346">
        <f>D122/$K$114</f>
        <v>1.0986290574202138E-2</v>
      </c>
      <c r="F122" s="343">
        <f>PP2_TCC!F122+PP3_MCM!F122+PP4_Pons_Danubii!F122+PP5_VPR!F122+PP6_PZH!F122+LP_VRW!F122</f>
        <v>15000</v>
      </c>
      <c r="H122" s="425"/>
      <c r="I122" s="429" t="s">
        <v>295</v>
      </c>
      <c r="J122" s="415"/>
      <c r="K122" s="327">
        <f>PP2_TCC!K122+PP3_MCM!K122+PP4_Pons_Danubii!K122+PP5_VPR!K122+PP6_PZH!K122+LP_VRW!K122</f>
        <v>24550</v>
      </c>
    </row>
    <row r="123" spans="1:14" ht="15" customHeight="1" x14ac:dyDescent="0.25">
      <c r="B123" s="431"/>
      <c r="C123" s="344" t="s">
        <v>283</v>
      </c>
      <c r="D123" s="333">
        <f>PP2_TCC!D123+PP3_MCM!D123+PP4_Pons_Danubii!D123+PP5_VPR!D123+PP6_PZH!D123+LP_VRW!D123</f>
        <v>137340.09942857141</v>
      </c>
      <c r="E123" s="347">
        <f t="shared" ref="E123:E132" si="17">D123/$K$114</f>
        <v>0.10059054932080658</v>
      </c>
      <c r="F123" s="246">
        <f>PP2_TCC!F123+PP3_MCM!F123+PP4_Pons_Danubii!F123+PP5_VPR!F123+PP6_PZH!F123+LP_VRW!F123</f>
        <v>137341</v>
      </c>
      <c r="H123" s="425"/>
      <c r="I123" s="429" t="s">
        <v>296</v>
      </c>
      <c r="J123" s="415"/>
      <c r="K123" s="327">
        <f>PP2_TCC!K123+PP3_MCM!K123+PP4_Pons_Danubii!K123+PP5_VPR!K123+PP6_PZH!K123+LP_VRW!K123</f>
        <v>145000</v>
      </c>
    </row>
    <row r="124" spans="1:14" ht="15" customHeight="1" x14ac:dyDescent="0.25">
      <c r="B124" s="431"/>
      <c r="C124" s="344" t="s">
        <v>284</v>
      </c>
      <c r="D124" s="333">
        <f>PP2_TCC!D124+PP3_MCM!D124+PP4_Pons_Danubii!D124+PP5_VPR!D124+PP6_PZH!D124+LP_VRW!D124</f>
        <v>223983.69392857142</v>
      </c>
      <c r="E124" s="347">
        <f t="shared" si="17"/>
        <v>0.16404999635882941</v>
      </c>
      <c r="F124" s="246">
        <f>PP2_TCC!F124+PP3_MCM!F124+PP4_Pons_Danubii!F124+PP5_VPR!F124+PP6_PZH!F124+LP_VRW!F124</f>
        <v>223984</v>
      </c>
      <c r="H124" s="425"/>
      <c r="I124" s="415" t="s">
        <v>413</v>
      </c>
      <c r="J124" s="415"/>
      <c r="K124" s="327">
        <f>PP2_TCC!K124+PP3_MCM!K124+PP4_Pons_Danubii!K124+PP5_VPR!K124+PP6_PZH!K124+LP_VRW!K124</f>
        <v>34200</v>
      </c>
    </row>
    <row r="125" spans="1:14" ht="15" customHeight="1" x14ac:dyDescent="0.25">
      <c r="B125" s="431"/>
      <c r="C125" s="344" t="s">
        <v>285</v>
      </c>
      <c r="D125" s="333">
        <f>PP2_TCC!D125+PP3_MCM!D125+PP4_Pons_Danubii!D125+PP5_VPR!D125+PP6_PZH!D125+LP_VRW!D125</f>
        <v>264810.58892857144</v>
      </c>
      <c r="E125" s="347">
        <f t="shared" si="17"/>
        <v>0.19395240513965878</v>
      </c>
      <c r="F125" s="246">
        <f>PP2_TCC!F125+PP3_MCM!F125+PP4_Pons_Danubii!F125+PP5_VPR!F125+PP6_PZH!F125+LP_VRW!F125</f>
        <v>264810</v>
      </c>
      <c r="H125" s="425"/>
      <c r="I125" s="415" t="s">
        <v>298</v>
      </c>
      <c r="J125" s="415"/>
      <c r="K125" s="327">
        <f>PP2_TCC!K125+PP3_MCM!K125+PP4_Pons_Danubii!K125+PP5_VPR!K125+PP6_PZH!K125+LP_VRW!K125</f>
        <v>24000</v>
      </c>
    </row>
    <row r="126" spans="1:14" ht="15" customHeight="1" x14ac:dyDescent="0.25">
      <c r="B126" s="431"/>
      <c r="C126" s="344" t="s">
        <v>286</v>
      </c>
      <c r="D126" s="333">
        <f>PP2_TCC!D126+PP3_MCM!D126+PP4_Pons_Danubii!D126+PP5_VPR!D126+PP6_PZH!D126+LP_VRW!D126</f>
        <v>289698.15642857138</v>
      </c>
      <c r="E126" s="347">
        <f t="shared" si="17"/>
        <v>0.21218054168899669</v>
      </c>
      <c r="F126" s="246">
        <f>PP2_TCC!F126+PP3_MCM!F126+PP4_Pons_Danubii!F126+PP5_VPR!F126+PP6_PZH!F126+LP_VRW!F126</f>
        <v>289698</v>
      </c>
      <c r="H126" s="425"/>
      <c r="I126" s="415"/>
      <c r="J126" s="415"/>
      <c r="K126" s="327">
        <f>PP2_TCC!K126+PP3_MCM!K126+PP4_Pons_Danubii!K126+PP5_VPR!K126+PP6_PZH!K126+LP_VRW!K126</f>
        <v>0</v>
      </c>
    </row>
    <row r="127" spans="1:14" ht="15" customHeight="1" x14ac:dyDescent="0.25">
      <c r="B127" s="431"/>
      <c r="C127" s="344" t="s">
        <v>287</v>
      </c>
      <c r="D127" s="333">
        <f>PP2_TCC!D127+PP3_MCM!D127+PP4_Pons_Danubii!D127+PP5_VPR!D127+PP6_PZH!D127+LP_VRW!D127</f>
        <v>270596.43642857141</v>
      </c>
      <c r="E127" s="347">
        <f t="shared" si="17"/>
        <v>0.19819007192986016</v>
      </c>
      <c r="F127" s="246">
        <f>PP2_TCC!F127+PP3_MCM!F127+PP4_Pons_Danubii!F127+PP5_VPR!F127+PP6_PZH!F127+LP_VRW!F127</f>
        <v>270597</v>
      </c>
      <c r="H127" s="425"/>
      <c r="I127" s="429" t="s">
        <v>299</v>
      </c>
      <c r="J127" s="415"/>
      <c r="K127" s="327">
        <f>PP2_TCC!K127+PP3_MCM!K127+PP4_Pons_Danubii!K127+PP5_VPR!K127+PP6_PZH!K127+LP_VRW!K127</f>
        <v>39650</v>
      </c>
    </row>
    <row r="128" spans="1:14" ht="15" customHeight="1" x14ac:dyDescent="0.25">
      <c r="B128" s="431"/>
      <c r="C128" s="344" t="s">
        <v>288</v>
      </c>
      <c r="D128" s="333">
        <f>PP2_TCC!D128+PP3_MCM!D128+PP4_Pons_Danubii!D128+PP5_VPR!D128+PP6_PZH!D128+LP_VRW!D128</f>
        <v>33385.269999999997</v>
      </c>
      <c r="E128" s="347">
        <f t="shared" si="17"/>
        <v>2.4452018474546228E-2</v>
      </c>
      <c r="F128" s="246">
        <f>PP2_TCC!F128+PP3_MCM!F128+PP4_Pons_Danubii!F128+PP5_VPR!F128+PP6_PZH!F128+LP_VRW!F128</f>
        <v>33386</v>
      </c>
      <c r="H128" s="425"/>
      <c r="I128" s="429" t="s">
        <v>304</v>
      </c>
      <c r="J128" s="415"/>
      <c r="K128" s="327">
        <f>PP2_TCC!K128+PP3_MCM!K128+PP4_Pons_Danubii!K128+PP5_VPR!K128+PP6_PZH!K128+LP_VRW!K128</f>
        <v>28800</v>
      </c>
    </row>
    <row r="129" spans="2:13" ht="15" customHeight="1" x14ac:dyDescent="0.25">
      <c r="B129" s="431"/>
      <c r="C129" s="344" t="s">
        <v>289</v>
      </c>
      <c r="D129" s="333">
        <f>PP2_TCC!D129+PP3_MCM!D129+PP4_Pons_Danubii!D129+PP5_VPR!D129+PP6_PZH!D129+LP_VRW!D129</f>
        <v>27324.702428571432</v>
      </c>
      <c r="E129" s="347">
        <f t="shared" si="17"/>
        <v>2.0013141382259507E-2</v>
      </c>
      <c r="F129" s="246">
        <f>PP2_TCC!F129+PP3_MCM!F129+PP4_Pons_Danubii!F129+PP5_VPR!F129+PP6_PZH!F129+LP_VRW!F129</f>
        <v>27324</v>
      </c>
      <c r="H129" s="425"/>
      <c r="I129" s="429" t="s">
        <v>300</v>
      </c>
      <c r="J129" s="415"/>
      <c r="K129" s="327">
        <f>PP2_TCC!K129+PP3_MCM!K129+PP4_Pons_Danubii!K129+PP5_VPR!K129+PP6_PZH!K129+LP_VRW!K129</f>
        <v>35800</v>
      </c>
    </row>
    <row r="130" spans="2:13" ht="15" customHeight="1" x14ac:dyDescent="0.25">
      <c r="B130" s="431"/>
      <c r="C130" s="344" t="s">
        <v>408</v>
      </c>
      <c r="D130" s="333">
        <f>PP2_TCC!D130+PP3_MCM!D130+PP4_Pons_Danubii!D130+PP5_VPR!D130+PP6_PZH!D130+LP_VRW!D130</f>
        <v>36918.020000000004</v>
      </c>
      <c r="E130" s="347">
        <f t="shared" si="17"/>
        <v>2.7039473009613738E-2</v>
      </c>
      <c r="F130" s="246">
        <f>PP2_TCC!F130+PP3_MCM!F130+PP4_Pons_Danubii!F130+PP5_VPR!F130+PP6_PZH!F130+LP_VRW!F130</f>
        <v>36918</v>
      </c>
      <c r="H130" s="425"/>
      <c r="I130" s="429" t="s">
        <v>301</v>
      </c>
      <c r="J130" s="415"/>
      <c r="K130" s="327">
        <f>PP2_TCC!K130+PP3_MCM!K130+PP4_Pons_Danubii!K130+PP5_VPR!K130+PP6_PZH!K130+LP_VRW!K130</f>
        <v>137000</v>
      </c>
    </row>
    <row r="131" spans="2:13" ht="15" customHeight="1" thickBot="1" x14ac:dyDescent="0.3">
      <c r="B131" s="431"/>
      <c r="C131" s="344" t="s">
        <v>409</v>
      </c>
      <c r="D131" s="333">
        <f>PP2_TCC!D131+PP3_MCM!D131+PP4_Pons_Danubii!D131+PP5_VPR!D131+PP6_PZH!D131+LP_VRW!D131</f>
        <v>66281.032428571431</v>
      </c>
      <c r="E131" s="347">
        <f t="shared" si="17"/>
        <v>4.8545512121226708E-2</v>
      </c>
      <c r="F131" s="246">
        <f>PP2_TCC!F131+PP3_MCM!F131+PP4_Pons_Danubii!F131+PP5_VPR!F131+PP6_PZH!F131+LP_VRW!F131</f>
        <v>66280</v>
      </c>
      <c r="H131" s="425"/>
      <c r="I131" s="429" t="s">
        <v>302</v>
      </c>
      <c r="J131" s="415"/>
      <c r="K131" s="327">
        <f>PP2_TCC!K131+PP3_MCM!K131+PP4_Pons_Danubii!K131+PP5_VPR!K131+PP6_PZH!K131+LP_VRW!K131</f>
        <v>15000</v>
      </c>
    </row>
    <row r="132" spans="2:13" ht="15" customHeight="1" thickBot="1" x14ac:dyDescent="0.3">
      <c r="B132" s="431"/>
      <c r="C132" s="345"/>
      <c r="D132" s="334">
        <f>PP2_TCC!D132+PP3_MCM!D132+PP4_Pons_Danubii!D132+PP5_VPR!D132+PP6_PZH!D132+LP_VRW!D132</f>
        <v>0</v>
      </c>
      <c r="E132" s="334">
        <f t="shared" si="17"/>
        <v>0</v>
      </c>
      <c r="F132" s="245"/>
      <c r="H132" s="426"/>
      <c r="I132" s="433" t="s">
        <v>83</v>
      </c>
      <c r="J132" s="434"/>
      <c r="K132" s="245">
        <f>SUM(K122:K131)</f>
        <v>484000</v>
      </c>
    </row>
    <row r="133" spans="2:13" ht="16.5" customHeight="1" thickBot="1" x14ac:dyDescent="0.3">
      <c r="B133" s="432"/>
      <c r="C133" s="338" t="s">
        <v>83</v>
      </c>
      <c r="D133" s="339">
        <f>SUM(D122:D132)</f>
        <v>1365338</v>
      </c>
      <c r="E133" s="339">
        <f>SUM(E122:E132)</f>
        <v>0.99999999999999989</v>
      </c>
      <c r="F133" s="340">
        <f>SUM(F122:F132)</f>
        <v>1365338</v>
      </c>
      <c r="K133" s="326" t="str">
        <f>IF(I114=K132,"OK","ERROR")</f>
        <v>OK</v>
      </c>
    </row>
    <row r="134" spans="2:13" ht="15.75" thickBot="1" x14ac:dyDescent="0.3">
      <c r="D134" s="326" t="str">
        <f>IF(K114=D133,"OK","ERROR")</f>
        <v>OK</v>
      </c>
      <c r="F134" s="326" t="str">
        <f>IF(K114=F133,"OK","ERROR")</f>
        <v>OK</v>
      </c>
    </row>
    <row r="135" spans="2:13" ht="15.75" thickBot="1" x14ac:dyDescent="0.3"/>
    <row r="136" spans="2:13" ht="15.75" x14ac:dyDescent="0.25">
      <c r="B136" s="435" t="s">
        <v>381</v>
      </c>
      <c r="C136" s="286" t="s">
        <v>379</v>
      </c>
      <c r="D136" s="241" t="s">
        <v>378</v>
      </c>
      <c r="H136" s="439" t="s">
        <v>364</v>
      </c>
      <c r="I136" s="428" t="s">
        <v>294</v>
      </c>
      <c r="J136" s="428"/>
      <c r="K136" s="241" t="s">
        <v>291</v>
      </c>
    </row>
    <row r="137" spans="2:13" ht="15.75" x14ac:dyDescent="0.25">
      <c r="B137" s="436"/>
      <c r="C137" s="287" t="s">
        <v>78</v>
      </c>
      <c r="D137" s="283">
        <f>F114/$K$114</f>
        <v>0.5042480323553582</v>
      </c>
      <c r="H137" s="440"/>
      <c r="I137" s="415" t="s">
        <v>365</v>
      </c>
      <c r="J137" s="415"/>
      <c r="K137" s="244">
        <f>PP2_TCC!K137+PP3_MCM!K137+PP4_Pons_Danubii!K137+PP5_VPR!K137+PP6_PZH!K137+LP_VRW!K137</f>
        <v>3000</v>
      </c>
    </row>
    <row r="138" spans="2:13" ht="16.5" thickBot="1" x14ac:dyDescent="0.3">
      <c r="B138" s="436"/>
      <c r="C138" s="287" t="s">
        <v>79</v>
      </c>
      <c r="D138" s="283">
        <f>G114/$K$114</f>
        <v>7.5636216087152042E-2</v>
      </c>
      <c r="H138" s="440"/>
      <c r="I138" s="415" t="s">
        <v>302</v>
      </c>
      <c r="J138" s="415"/>
      <c r="K138" s="242"/>
    </row>
    <row r="139" spans="2:13" ht="16.5" thickBot="1" x14ac:dyDescent="0.3">
      <c r="B139" s="436"/>
      <c r="C139" s="287" t="s">
        <v>278</v>
      </c>
      <c r="D139" s="283">
        <f>H114/$K$114</f>
        <v>6.3427517581727016E-2</v>
      </c>
      <c r="H139" s="441"/>
      <c r="I139" s="428" t="s">
        <v>83</v>
      </c>
      <c r="J139" s="428"/>
      <c r="K139" s="245">
        <f>SUM(K137:K138)</f>
        <v>3000</v>
      </c>
    </row>
    <row r="140" spans="2:13" ht="16.5" thickBot="1" x14ac:dyDescent="0.3">
      <c r="B140" s="436"/>
      <c r="C140" s="287" t="s">
        <v>376</v>
      </c>
      <c r="D140" s="283">
        <f>I114/$K$114</f>
        <v>0.35449097586092237</v>
      </c>
      <c r="K140" s="243" t="str">
        <f>IF(J114=K139,"OK","ERROR")</f>
        <v>OK</v>
      </c>
    </row>
    <row r="141" spans="2:13" ht="16.5" thickBot="1" x14ac:dyDescent="0.3">
      <c r="B141" s="436"/>
      <c r="C141" s="287" t="s">
        <v>377</v>
      </c>
      <c r="D141" s="283">
        <f>J114/$K$114</f>
        <v>2.1972581148404276E-3</v>
      </c>
    </row>
    <row r="142" spans="2:13" ht="16.5" thickBot="1" x14ac:dyDescent="0.3">
      <c r="B142" s="436"/>
      <c r="C142" s="288" t="s">
        <v>83</v>
      </c>
      <c r="D142" s="284">
        <f>SUM(D137:D141)</f>
        <v>1</v>
      </c>
      <c r="H142" s="435" t="s">
        <v>396</v>
      </c>
      <c r="I142" s="329" t="s">
        <v>389</v>
      </c>
      <c r="J142" s="241" t="s">
        <v>291</v>
      </c>
      <c r="K142" s="241" t="s">
        <v>378</v>
      </c>
    </row>
    <row r="143" spans="2:13" ht="16.5" thickBot="1" x14ac:dyDescent="0.3">
      <c r="B143" s="436"/>
      <c r="H143" s="436"/>
      <c r="I143" s="266" t="s">
        <v>390</v>
      </c>
      <c r="J143" s="328">
        <f>LP_VRW!K114</f>
        <v>449994</v>
      </c>
      <c r="K143" s="283">
        <f>J143/$J$149</f>
        <v>0.32958432270983451</v>
      </c>
      <c r="M143" s="282">
        <f>J143+J148</f>
        <v>576071</v>
      </c>
    </row>
    <row r="144" spans="2:13" ht="15.75" x14ac:dyDescent="0.25">
      <c r="B144" s="436"/>
      <c r="C144" s="286" t="s">
        <v>380</v>
      </c>
      <c r="D144" s="241" t="s">
        <v>378</v>
      </c>
      <c r="H144" s="436"/>
      <c r="I144" s="266" t="s">
        <v>391</v>
      </c>
      <c r="J144" s="328">
        <f>PP2_TCC!K114</f>
        <v>258825.00000000003</v>
      </c>
      <c r="K144" s="283">
        <f t="shared" ref="K144:K149" si="18">J144/$J$149</f>
        <v>0.18956844385785793</v>
      </c>
      <c r="M144" s="282">
        <f>J155+J160</f>
        <v>707093</v>
      </c>
    </row>
    <row r="145" spans="2:13" ht="15.75" x14ac:dyDescent="0.25">
      <c r="B145" s="436"/>
      <c r="C145" s="287" t="s">
        <v>369</v>
      </c>
      <c r="D145" s="283">
        <f>(K32+K11)/K114</f>
        <v>0.31673248675419569</v>
      </c>
      <c r="H145" s="436"/>
      <c r="I145" s="266" t="s">
        <v>392</v>
      </c>
      <c r="J145" s="328">
        <f>PP3_MCM!K114</f>
        <v>215200</v>
      </c>
      <c r="K145" s="283">
        <f t="shared" si="18"/>
        <v>0.15761664877122003</v>
      </c>
      <c r="M145" s="282">
        <f>M144-M143</f>
        <v>131022</v>
      </c>
    </row>
    <row r="146" spans="2:13" ht="15.75" x14ac:dyDescent="0.25">
      <c r="B146" s="436"/>
      <c r="C146" s="287" t="s">
        <v>370</v>
      </c>
      <c r="D146" s="283">
        <f>K61/K114</f>
        <v>0.14945112492291285</v>
      </c>
      <c r="H146" s="436"/>
      <c r="I146" s="266" t="s">
        <v>393</v>
      </c>
      <c r="J146" s="328">
        <f>PP4_Pons_Danubii!K114</f>
        <v>153732</v>
      </c>
      <c r="K146" s="283">
        <f t="shared" si="18"/>
        <v>0.11259629483688288</v>
      </c>
    </row>
    <row r="147" spans="2:13" ht="15.75" x14ac:dyDescent="0.25">
      <c r="B147" s="436"/>
      <c r="C147" s="287" t="s">
        <v>371</v>
      </c>
      <c r="D147" s="283">
        <f>K113/K114</f>
        <v>0.53381638832289147</v>
      </c>
      <c r="H147" s="436"/>
      <c r="I147" s="266" t="s">
        <v>394</v>
      </c>
      <c r="J147" s="328">
        <f>PP5_VPR!K114</f>
        <v>161510</v>
      </c>
      <c r="K147" s="283">
        <f t="shared" si="18"/>
        <v>0.1182930527092925</v>
      </c>
    </row>
    <row r="148" spans="2:13" ht="16.5" thickBot="1" x14ac:dyDescent="0.3">
      <c r="B148" s="437"/>
      <c r="C148" s="288" t="s">
        <v>83</v>
      </c>
      <c r="D148" s="285">
        <f>SUM(D145:D147)</f>
        <v>1</v>
      </c>
      <c r="H148" s="436"/>
      <c r="I148" s="266" t="s">
        <v>395</v>
      </c>
      <c r="J148" s="328">
        <f>PP6_PZH!K114</f>
        <v>126077</v>
      </c>
      <c r="K148" s="283">
        <f t="shared" si="18"/>
        <v>9.2341237114912211E-2</v>
      </c>
      <c r="L148" s="348">
        <f>K143+K148</f>
        <v>0.42192555982474672</v>
      </c>
    </row>
    <row r="149" spans="2:13" ht="16.5" thickBot="1" x14ac:dyDescent="0.3">
      <c r="H149" s="437"/>
      <c r="I149" s="267" t="s">
        <v>83</v>
      </c>
      <c r="J149" s="236">
        <f>SUM(J143:J148)</f>
        <v>1365338</v>
      </c>
      <c r="K149" s="285">
        <f t="shared" si="18"/>
        <v>1</v>
      </c>
    </row>
    <row r="150" spans="2:13" ht="15.75" thickBot="1" x14ac:dyDescent="0.3">
      <c r="J150" s="326" t="str">
        <f>IF(J149=K114,"OK","ERROR")</f>
        <v>OK</v>
      </c>
    </row>
    <row r="153" spans="2:13" ht="15.75" thickBot="1" x14ac:dyDescent="0.3">
      <c r="H153" s="438" t="s">
        <v>412</v>
      </c>
      <c r="I153" s="438"/>
      <c r="J153" s="438"/>
      <c r="K153" s="438"/>
    </row>
    <row r="154" spans="2:13" ht="15.75" x14ac:dyDescent="0.25">
      <c r="H154" s="435" t="s">
        <v>396</v>
      </c>
      <c r="I154" s="329" t="s">
        <v>389</v>
      </c>
      <c r="J154" s="241" t="s">
        <v>291</v>
      </c>
      <c r="K154" s="241" t="s">
        <v>378</v>
      </c>
    </row>
    <row r="155" spans="2:13" ht="15.75" x14ac:dyDescent="0.25">
      <c r="H155" s="436"/>
      <c r="I155" s="266" t="s">
        <v>390</v>
      </c>
      <c r="J155" s="328">
        <v>526115</v>
      </c>
      <c r="K155" s="283">
        <v>0.3368028392802957</v>
      </c>
    </row>
    <row r="156" spans="2:13" ht="15.75" x14ac:dyDescent="0.25">
      <c r="H156" s="436"/>
      <c r="I156" s="266" t="s">
        <v>391</v>
      </c>
      <c r="J156" s="328">
        <v>271432</v>
      </c>
      <c r="K156" s="283">
        <v>0.17376252011733029</v>
      </c>
    </row>
    <row r="157" spans="2:13" ht="15.75" x14ac:dyDescent="0.25">
      <c r="H157" s="436"/>
      <c r="I157" s="266" t="s">
        <v>392</v>
      </c>
      <c r="J157" s="328">
        <v>227380</v>
      </c>
      <c r="K157" s="283">
        <v>0.1455617680460615</v>
      </c>
    </row>
    <row r="158" spans="2:13" ht="15.75" x14ac:dyDescent="0.25">
      <c r="H158" s="436"/>
      <c r="I158" s="266" t="s">
        <v>393</v>
      </c>
      <c r="J158" s="328">
        <v>167767</v>
      </c>
      <c r="K158" s="283">
        <v>0.10739933652820652</v>
      </c>
    </row>
    <row r="159" spans="2:13" ht="15.75" x14ac:dyDescent="0.25">
      <c r="H159" s="436"/>
      <c r="I159" s="266" t="s">
        <v>394</v>
      </c>
      <c r="J159" s="328">
        <v>188414</v>
      </c>
      <c r="K159" s="283">
        <v>0.12061691865876782</v>
      </c>
    </row>
    <row r="160" spans="2:13" ht="15.75" x14ac:dyDescent="0.25">
      <c r="H160" s="436"/>
      <c r="I160" s="266" t="s">
        <v>395</v>
      </c>
      <c r="J160" s="328">
        <v>180978</v>
      </c>
      <c r="K160" s="283">
        <v>0.11585661736933818</v>
      </c>
    </row>
    <row r="161" spans="3:11" ht="16.5" thickBot="1" x14ac:dyDescent="0.3">
      <c r="H161" s="437"/>
      <c r="I161" s="267" t="s">
        <v>83</v>
      </c>
      <c r="J161" s="236">
        <v>1562086</v>
      </c>
      <c r="K161" s="285">
        <v>1</v>
      </c>
    </row>
    <row r="168" spans="3:11" x14ac:dyDescent="0.25">
      <c r="C168" t="s">
        <v>72</v>
      </c>
      <c r="D168">
        <v>262</v>
      </c>
    </row>
    <row r="169" spans="3:11" x14ac:dyDescent="0.25">
      <c r="C169" t="s">
        <v>74</v>
      </c>
      <c r="D169">
        <v>278</v>
      </c>
    </row>
    <row r="170" spans="3:11" x14ac:dyDescent="0.25">
      <c r="C170" t="s">
        <v>75</v>
      </c>
      <c r="D170">
        <v>118</v>
      </c>
    </row>
    <row r="171" spans="3:11" x14ac:dyDescent="0.25">
      <c r="C171" t="s">
        <v>77</v>
      </c>
      <c r="D171">
        <v>280</v>
      </c>
    </row>
    <row r="172" spans="3:11" x14ac:dyDescent="0.25">
      <c r="C172" t="s">
        <v>84</v>
      </c>
      <c r="D172">
        <v>110</v>
      </c>
    </row>
    <row r="173" spans="3:11" x14ac:dyDescent="0.25">
      <c r="C173" t="s">
        <v>87</v>
      </c>
      <c r="D173">
        <v>232</v>
      </c>
    </row>
    <row r="174" spans="3:11" x14ac:dyDescent="0.25">
      <c r="C174" t="s">
        <v>88</v>
      </c>
      <c r="D174">
        <v>233</v>
      </c>
    </row>
    <row r="175" spans="3:11" x14ac:dyDescent="0.25">
      <c r="C175" t="s">
        <v>89</v>
      </c>
      <c r="D175">
        <v>253</v>
      </c>
    </row>
    <row r="176" spans="3:11" x14ac:dyDescent="0.25">
      <c r="C176" t="s">
        <v>90</v>
      </c>
      <c r="D176">
        <v>148</v>
      </c>
    </row>
    <row r="177" spans="3:4" x14ac:dyDescent="0.25">
      <c r="C177" t="s">
        <v>91</v>
      </c>
      <c r="D177">
        <v>121</v>
      </c>
    </row>
    <row r="178" spans="3:4" x14ac:dyDescent="0.25">
      <c r="C178" t="s">
        <v>92</v>
      </c>
      <c r="D178">
        <v>286</v>
      </c>
    </row>
    <row r="179" spans="3:4" x14ac:dyDescent="0.25">
      <c r="C179" t="s">
        <v>93</v>
      </c>
      <c r="D179">
        <v>200</v>
      </c>
    </row>
    <row r="180" spans="3:4" x14ac:dyDescent="0.25">
      <c r="C180" t="s">
        <v>94</v>
      </c>
      <c r="D180">
        <v>275</v>
      </c>
    </row>
    <row r="181" spans="3:4" x14ac:dyDescent="0.25">
      <c r="C181" t="s">
        <v>95</v>
      </c>
      <c r="D181">
        <v>131</v>
      </c>
    </row>
    <row r="182" spans="3:4" x14ac:dyDescent="0.25">
      <c r="C182" t="s">
        <v>96</v>
      </c>
      <c r="D182">
        <v>137</v>
      </c>
    </row>
    <row r="183" spans="3:4" x14ac:dyDescent="0.25">
      <c r="C183" t="s">
        <v>97</v>
      </c>
      <c r="D183">
        <v>118</v>
      </c>
    </row>
    <row r="184" spans="3:4" x14ac:dyDescent="0.25">
      <c r="C184" t="s">
        <v>98</v>
      </c>
      <c r="D184">
        <v>185</v>
      </c>
    </row>
    <row r="185" spans="3:4" x14ac:dyDescent="0.25">
      <c r="C185" t="s">
        <v>99</v>
      </c>
      <c r="D185">
        <v>202</v>
      </c>
    </row>
    <row r="186" spans="3:4" x14ac:dyDescent="0.25">
      <c r="C186" t="s">
        <v>100</v>
      </c>
      <c r="D186">
        <v>236</v>
      </c>
    </row>
    <row r="187" spans="3:4" x14ac:dyDescent="0.25">
      <c r="C187" t="s">
        <v>101</v>
      </c>
      <c r="D187">
        <v>238</v>
      </c>
    </row>
    <row r="188" spans="3:4" x14ac:dyDescent="0.25">
      <c r="C188" t="s">
        <v>102</v>
      </c>
      <c r="D188">
        <v>80</v>
      </c>
    </row>
    <row r="189" spans="3:4" x14ac:dyDescent="0.25">
      <c r="C189" t="s">
        <v>103</v>
      </c>
      <c r="D189">
        <v>100</v>
      </c>
    </row>
    <row r="190" spans="3:4" x14ac:dyDescent="0.25">
      <c r="C190" s="42" t="s">
        <v>104</v>
      </c>
      <c r="D190">
        <v>120</v>
      </c>
    </row>
    <row r="191" spans="3:4" x14ac:dyDescent="0.25">
      <c r="C191" t="s">
        <v>105</v>
      </c>
      <c r="D191">
        <v>104</v>
      </c>
    </row>
    <row r="192" spans="3:4" x14ac:dyDescent="0.25">
      <c r="C192" t="s">
        <v>106</v>
      </c>
      <c r="D192">
        <v>100</v>
      </c>
    </row>
    <row r="193" spans="3:4" x14ac:dyDescent="0.25">
      <c r="C193" t="s">
        <v>107</v>
      </c>
      <c r="D193">
        <v>324</v>
      </c>
    </row>
    <row r="194" spans="3:4" x14ac:dyDescent="0.25">
      <c r="C194" t="s">
        <v>108</v>
      </c>
      <c r="D194">
        <v>140</v>
      </c>
    </row>
    <row r="195" spans="3:4" x14ac:dyDescent="0.25">
      <c r="C195" t="s">
        <v>109</v>
      </c>
      <c r="D195">
        <v>80</v>
      </c>
    </row>
    <row r="197" spans="3:4" x14ac:dyDescent="0.25">
      <c r="C197" t="s">
        <v>281</v>
      </c>
      <c r="D197" s="238">
        <v>0.75</v>
      </c>
    </row>
    <row r="198" spans="3:4" x14ac:dyDescent="0.25">
      <c r="C198" t="s">
        <v>281</v>
      </c>
      <c r="D198" s="238">
        <v>0.85</v>
      </c>
    </row>
  </sheetData>
  <mergeCells count="49">
    <mergeCell ref="H154:H161"/>
    <mergeCell ref="H153:K153"/>
    <mergeCell ref="I131:J131"/>
    <mergeCell ref="B136:B148"/>
    <mergeCell ref="H136:H139"/>
    <mergeCell ref="I136:J136"/>
    <mergeCell ref="I137:J137"/>
    <mergeCell ref="I138:J138"/>
    <mergeCell ref="I139:J139"/>
    <mergeCell ref="H142:H149"/>
    <mergeCell ref="I124:J124"/>
    <mergeCell ref="B118:C119"/>
    <mergeCell ref="D118:E118"/>
    <mergeCell ref="D119:E119"/>
    <mergeCell ref="H121:H132"/>
    <mergeCell ref="I121:J121"/>
    <mergeCell ref="I122:J122"/>
    <mergeCell ref="I123:J123"/>
    <mergeCell ref="B121:B133"/>
    <mergeCell ref="I132:J132"/>
    <mergeCell ref="I125:J125"/>
    <mergeCell ref="I126:J126"/>
    <mergeCell ref="I127:J127"/>
    <mergeCell ref="I128:J128"/>
    <mergeCell ref="I129:J129"/>
    <mergeCell ref="I130:J130"/>
    <mergeCell ref="K2:K3"/>
    <mergeCell ref="F3:H3"/>
    <mergeCell ref="A4:D4"/>
    <mergeCell ref="A5:A8"/>
    <mergeCell ref="B5:B8"/>
    <mergeCell ref="C5:C8"/>
    <mergeCell ref="D5:D8"/>
    <mergeCell ref="E5:K5"/>
    <mergeCell ref="E6:F6"/>
    <mergeCell ref="G6:G8"/>
    <mergeCell ref="H6:H8"/>
    <mergeCell ref="I6:I8"/>
    <mergeCell ref="J6:J8"/>
    <mergeCell ref="K6:K8"/>
    <mergeCell ref="E7:E8"/>
    <mergeCell ref="F7:F8"/>
    <mergeCell ref="A1:D1"/>
    <mergeCell ref="E1:J1"/>
    <mergeCell ref="A2:B3"/>
    <mergeCell ref="C2:D3"/>
    <mergeCell ref="E2:E3"/>
    <mergeCell ref="F2:H2"/>
    <mergeCell ref="J2:J3"/>
  </mergeCells>
  <dataValidations count="2">
    <dataValidation type="list" allowBlank="1" showInputMessage="1" showErrorMessage="1" sqref="K2:K3">
      <formula1>$D$197:$D$198</formula1>
    </dataValidation>
    <dataValidation type="list" allowBlank="1" showInputMessage="1" showErrorMessage="1" sqref="K1">
      <formula1>$C$168:$C$196</formula1>
    </dataValidation>
  </dataValidations>
  <pageMargins left="0.7" right="0.7" top="0.75" bottom="0.75" header="0.3" footer="0.3"/>
  <pageSetup paperSize="8" scale="31" orientation="landscape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CO198"/>
  <sheetViews>
    <sheetView view="pageBreakPreview" zoomScale="30" zoomScaleNormal="70" zoomScaleSheetLayoutView="30" workbookViewId="0">
      <pane ySplit="8" topLeftCell="A9" activePane="bottomLeft" state="frozen"/>
      <selection activeCell="F97" sqref="F97"/>
      <selection pane="bottomLeft" activeCell="F97" sqref="F97"/>
    </sheetView>
  </sheetViews>
  <sheetFormatPr defaultRowHeight="15" x14ac:dyDescent="0.25"/>
  <cols>
    <col min="2" max="2" width="54.7109375" style="21" customWidth="1"/>
    <col min="3" max="3" width="18.7109375" customWidth="1"/>
    <col min="4" max="4" width="15.28515625" customWidth="1"/>
    <col min="5" max="5" width="9.42578125" bestFit="1" customWidth="1"/>
    <col min="6" max="6" width="15.85546875" bestFit="1" customWidth="1"/>
    <col min="7" max="7" width="14.5703125" bestFit="1" customWidth="1"/>
    <col min="8" max="8" width="15.7109375" customWidth="1"/>
    <col min="9" max="9" width="17.42578125" bestFit="1" customWidth="1"/>
    <col min="10" max="10" width="12.85546875" customWidth="1"/>
    <col min="11" max="11" width="19.42578125" customWidth="1"/>
    <col min="12" max="13" width="12.7109375" bestFit="1" customWidth="1"/>
    <col min="14" max="14" width="13.85546875" bestFit="1" customWidth="1"/>
    <col min="15" max="15" width="15.5703125" bestFit="1" customWidth="1"/>
    <col min="16" max="16" width="14" bestFit="1" customWidth="1"/>
    <col min="17" max="17" width="13.42578125" customWidth="1"/>
    <col min="18" max="18" width="16.7109375" customWidth="1"/>
    <col min="19" max="19" width="13.140625" bestFit="1" customWidth="1"/>
    <col min="20" max="20" width="15.5703125" bestFit="1" customWidth="1"/>
    <col min="23" max="23" width="11.7109375" bestFit="1" customWidth="1"/>
    <col min="24" max="24" width="13.140625" bestFit="1" customWidth="1"/>
    <col min="25" max="25" width="19.85546875" customWidth="1"/>
    <col min="26" max="26" width="12.85546875" bestFit="1" customWidth="1"/>
    <col min="31" max="31" width="12.85546875" bestFit="1" customWidth="1"/>
    <col min="34" max="34" width="12.85546875" bestFit="1" customWidth="1"/>
    <col min="39" max="39" width="11.7109375" bestFit="1" customWidth="1"/>
    <col min="41" max="42" width="11.7109375" bestFit="1" customWidth="1"/>
    <col min="47" max="47" width="11.7109375" bestFit="1" customWidth="1"/>
    <col min="48" max="49" width="10.28515625" bestFit="1" customWidth="1"/>
    <col min="55" max="55" width="11.7109375" bestFit="1" customWidth="1"/>
    <col min="58" max="58" width="11.7109375" bestFit="1" customWidth="1"/>
    <col min="63" max="63" width="10.28515625" bestFit="1" customWidth="1"/>
    <col min="66" max="66" width="11.7109375" bestFit="1" customWidth="1"/>
    <col min="72" max="72" width="10.28515625" bestFit="1" customWidth="1"/>
    <col min="79" max="79" width="11.7109375" bestFit="1" customWidth="1"/>
    <col min="82" max="82" width="11.7109375" bestFit="1" customWidth="1"/>
    <col min="87" max="87" width="14.5703125" bestFit="1" customWidth="1"/>
    <col min="88" max="88" width="13.140625" bestFit="1" customWidth="1"/>
    <col min="90" max="90" width="17.42578125" bestFit="1" customWidth="1"/>
    <col min="91" max="91" width="13.140625" bestFit="1" customWidth="1"/>
    <col min="92" max="92" width="15.85546875" bestFit="1" customWidth="1"/>
  </cols>
  <sheetData>
    <row r="1" spans="1:93" ht="36" customHeight="1" x14ac:dyDescent="0.55000000000000004">
      <c r="A1" s="379" t="s">
        <v>388</v>
      </c>
      <c r="B1" s="380"/>
      <c r="C1" s="380"/>
      <c r="D1" s="381"/>
      <c r="E1" s="382" t="s">
        <v>155</v>
      </c>
      <c r="F1" s="383"/>
      <c r="G1" s="383"/>
      <c r="H1" s="383"/>
      <c r="I1" s="383"/>
      <c r="J1" s="383"/>
      <c r="K1" s="32" t="s">
        <v>94</v>
      </c>
      <c r="N1" s="442" t="s">
        <v>398</v>
      </c>
      <c r="O1" s="442"/>
      <c r="P1" s="442"/>
      <c r="Q1" s="442"/>
      <c r="R1" s="442"/>
      <c r="S1" s="442"/>
      <c r="T1" s="442"/>
      <c r="V1" s="442" t="s">
        <v>399</v>
      </c>
      <c r="W1" s="442"/>
      <c r="X1" s="442"/>
      <c r="Y1" s="442"/>
      <c r="Z1" s="442"/>
      <c r="AA1" s="442"/>
      <c r="AB1" s="442"/>
      <c r="AD1" s="442" t="s">
        <v>400</v>
      </c>
      <c r="AE1" s="442"/>
      <c r="AF1" s="442"/>
      <c r="AG1" s="442"/>
      <c r="AH1" s="442"/>
      <c r="AI1" s="442"/>
      <c r="AJ1" s="442"/>
      <c r="AL1" s="442" t="s">
        <v>402</v>
      </c>
      <c r="AM1" s="442"/>
      <c r="AN1" s="442"/>
      <c r="AO1" s="442"/>
      <c r="AP1" s="442"/>
      <c r="AQ1" s="442"/>
      <c r="AR1" s="442"/>
      <c r="AT1" s="442" t="s">
        <v>401</v>
      </c>
      <c r="AU1" s="442"/>
      <c r="AV1" s="442"/>
      <c r="AW1" s="442"/>
      <c r="AX1" s="442"/>
      <c r="AY1" s="442"/>
      <c r="AZ1" s="442"/>
      <c r="BB1" s="442" t="s">
        <v>403</v>
      </c>
      <c r="BC1" s="442"/>
      <c r="BD1" s="442"/>
      <c r="BE1" s="442"/>
      <c r="BF1" s="442"/>
      <c r="BG1" s="442"/>
      <c r="BH1" s="442"/>
      <c r="BJ1" s="442" t="s">
        <v>404</v>
      </c>
      <c r="BK1" s="442"/>
      <c r="BL1" s="442"/>
      <c r="BM1" s="442"/>
      <c r="BN1" s="442"/>
      <c r="BO1" s="442"/>
      <c r="BP1" s="442"/>
      <c r="BR1" s="442" t="s">
        <v>405</v>
      </c>
      <c r="BS1" s="442"/>
      <c r="BT1" s="442"/>
      <c r="BU1" s="442"/>
      <c r="BV1" s="442"/>
      <c r="BW1" s="442"/>
      <c r="BX1" s="442"/>
      <c r="BZ1" s="442" t="s">
        <v>406</v>
      </c>
      <c r="CA1" s="442"/>
      <c r="CB1" s="442"/>
      <c r="CC1" s="442"/>
      <c r="CD1" s="442"/>
      <c r="CE1" s="442"/>
      <c r="CF1" s="442"/>
      <c r="CH1" s="442" t="s">
        <v>83</v>
      </c>
      <c r="CI1" s="442"/>
      <c r="CJ1" s="442"/>
      <c r="CK1" s="442"/>
      <c r="CL1" s="442"/>
      <c r="CM1" s="442"/>
      <c r="CN1" s="442"/>
    </row>
    <row r="2" spans="1:93" ht="15" customHeight="1" x14ac:dyDescent="0.25">
      <c r="A2" s="384" t="s">
        <v>70</v>
      </c>
      <c r="B2" s="385"/>
      <c r="C2" s="444">
        <v>221</v>
      </c>
      <c r="D2" s="445"/>
      <c r="E2" s="392"/>
      <c r="F2" s="394" t="s">
        <v>71</v>
      </c>
      <c r="G2" s="395"/>
      <c r="H2" s="395"/>
      <c r="I2" s="33">
        <v>600</v>
      </c>
      <c r="J2" s="396" t="s">
        <v>281</v>
      </c>
      <c r="K2" s="398">
        <v>0.85</v>
      </c>
      <c r="N2" s="442"/>
      <c r="O2" s="442"/>
      <c r="P2" s="442"/>
      <c r="Q2" s="442"/>
      <c r="R2" s="442"/>
      <c r="S2" s="442"/>
      <c r="T2" s="442"/>
      <c r="V2" s="442"/>
      <c r="W2" s="442"/>
      <c r="X2" s="442"/>
      <c r="Y2" s="442"/>
      <c r="Z2" s="442"/>
      <c r="AA2" s="442"/>
      <c r="AB2" s="442"/>
      <c r="AD2" s="442"/>
      <c r="AE2" s="442"/>
      <c r="AF2" s="442"/>
      <c r="AG2" s="442"/>
      <c r="AH2" s="442"/>
      <c r="AI2" s="442"/>
      <c r="AJ2" s="442"/>
      <c r="AL2" s="442"/>
      <c r="AM2" s="442"/>
      <c r="AN2" s="442"/>
      <c r="AO2" s="442"/>
      <c r="AP2" s="442"/>
      <c r="AQ2" s="442"/>
      <c r="AR2" s="442"/>
      <c r="AT2" s="442"/>
      <c r="AU2" s="442"/>
      <c r="AV2" s="442"/>
      <c r="AW2" s="442"/>
      <c r="AX2" s="442"/>
      <c r="AY2" s="442"/>
      <c r="AZ2" s="442"/>
      <c r="BB2" s="442"/>
      <c r="BC2" s="442"/>
      <c r="BD2" s="442"/>
      <c r="BE2" s="442"/>
      <c r="BF2" s="442"/>
      <c r="BG2" s="442"/>
      <c r="BH2" s="442"/>
      <c r="BJ2" s="442"/>
      <c r="BK2" s="442"/>
      <c r="BL2" s="442"/>
      <c r="BM2" s="442"/>
      <c r="BN2" s="442"/>
      <c r="BO2" s="442"/>
      <c r="BP2" s="442"/>
      <c r="BR2" s="442"/>
      <c r="BS2" s="442"/>
      <c r="BT2" s="442"/>
      <c r="BU2" s="442"/>
      <c r="BV2" s="442"/>
      <c r="BW2" s="442"/>
      <c r="BX2" s="442"/>
      <c r="BZ2" s="442"/>
      <c r="CA2" s="442"/>
      <c r="CB2" s="442"/>
      <c r="CC2" s="442"/>
      <c r="CD2" s="442"/>
      <c r="CE2" s="442"/>
      <c r="CF2" s="442"/>
      <c r="CH2" s="442"/>
      <c r="CI2" s="442"/>
      <c r="CJ2" s="442"/>
      <c r="CK2" s="442"/>
      <c r="CL2" s="442"/>
      <c r="CM2" s="442"/>
      <c r="CN2" s="442"/>
    </row>
    <row r="3" spans="1:93" ht="15" customHeight="1" x14ac:dyDescent="0.25">
      <c r="A3" s="386"/>
      <c r="B3" s="387"/>
      <c r="C3" s="446"/>
      <c r="D3" s="447"/>
      <c r="E3" s="393"/>
      <c r="F3" s="394" t="s">
        <v>361</v>
      </c>
      <c r="G3" s="395"/>
      <c r="H3" s="395"/>
      <c r="I3" s="33">
        <v>800</v>
      </c>
      <c r="J3" s="397"/>
      <c r="K3" s="399"/>
      <c r="N3" s="442"/>
      <c r="O3" s="442"/>
      <c r="P3" s="442"/>
      <c r="Q3" s="442"/>
      <c r="R3" s="442"/>
      <c r="S3" s="442"/>
      <c r="T3" s="442"/>
      <c r="V3" s="442"/>
      <c r="W3" s="442"/>
      <c r="X3" s="442"/>
      <c r="Y3" s="442"/>
      <c r="Z3" s="442"/>
      <c r="AA3" s="442"/>
      <c r="AB3" s="442"/>
      <c r="AD3" s="442"/>
      <c r="AE3" s="442"/>
      <c r="AF3" s="442"/>
      <c r="AG3" s="442"/>
      <c r="AH3" s="442"/>
      <c r="AI3" s="442"/>
      <c r="AJ3" s="442"/>
      <c r="AL3" s="442"/>
      <c r="AM3" s="442"/>
      <c r="AN3" s="442"/>
      <c r="AO3" s="442"/>
      <c r="AP3" s="442"/>
      <c r="AQ3" s="442"/>
      <c r="AR3" s="442"/>
      <c r="AT3" s="442"/>
      <c r="AU3" s="442"/>
      <c r="AV3" s="442"/>
      <c r="AW3" s="442"/>
      <c r="AX3" s="442"/>
      <c r="AY3" s="442"/>
      <c r="AZ3" s="442"/>
      <c r="BB3" s="442"/>
      <c r="BC3" s="442"/>
      <c r="BD3" s="442"/>
      <c r="BE3" s="442"/>
      <c r="BF3" s="442"/>
      <c r="BG3" s="442"/>
      <c r="BH3" s="442"/>
      <c r="BJ3" s="442"/>
      <c r="BK3" s="442"/>
      <c r="BL3" s="442"/>
      <c r="BM3" s="442"/>
      <c r="BN3" s="442"/>
      <c r="BO3" s="442"/>
      <c r="BP3" s="442"/>
      <c r="BR3" s="442"/>
      <c r="BS3" s="442"/>
      <c r="BT3" s="442"/>
      <c r="BU3" s="442"/>
      <c r="BV3" s="442"/>
      <c r="BW3" s="442"/>
      <c r="BX3" s="442"/>
      <c r="BZ3" s="442"/>
      <c r="CA3" s="442"/>
      <c r="CB3" s="442"/>
      <c r="CC3" s="442"/>
      <c r="CD3" s="442"/>
      <c r="CE3" s="442"/>
      <c r="CF3" s="442"/>
      <c r="CH3" s="442"/>
      <c r="CI3" s="442"/>
      <c r="CJ3" s="442"/>
      <c r="CK3" s="442"/>
      <c r="CL3" s="442"/>
      <c r="CM3" s="442"/>
      <c r="CN3" s="442"/>
    </row>
    <row r="4" spans="1:93" x14ac:dyDescent="0.25">
      <c r="A4" s="400"/>
      <c r="B4" s="401"/>
      <c r="C4" s="401"/>
      <c r="D4" s="401"/>
      <c r="E4" s="37"/>
      <c r="F4" s="37"/>
      <c r="G4" s="37"/>
      <c r="H4" s="37"/>
      <c r="I4" s="37"/>
      <c r="J4" s="37"/>
      <c r="K4" s="325">
        <f>K114</f>
        <v>449994</v>
      </c>
      <c r="N4" s="443"/>
      <c r="O4" s="443"/>
      <c r="P4" s="443"/>
      <c r="Q4" s="443"/>
      <c r="R4" s="443"/>
      <c r="S4" s="443"/>
      <c r="T4" s="443"/>
      <c r="V4" s="443"/>
      <c r="W4" s="443"/>
      <c r="X4" s="443"/>
      <c r="Y4" s="443"/>
      <c r="Z4" s="443"/>
      <c r="AA4" s="443"/>
      <c r="AB4" s="443"/>
      <c r="AD4" s="443"/>
      <c r="AE4" s="443"/>
      <c r="AF4" s="443"/>
      <c r="AG4" s="443"/>
      <c r="AH4" s="443"/>
      <c r="AI4" s="443"/>
      <c r="AJ4" s="443"/>
      <c r="AL4" s="443"/>
      <c r="AM4" s="443"/>
      <c r="AN4" s="443"/>
      <c r="AO4" s="443"/>
      <c r="AP4" s="443"/>
      <c r="AQ4" s="443"/>
      <c r="AR4" s="443"/>
      <c r="AT4" s="443"/>
      <c r="AU4" s="443"/>
      <c r="AV4" s="443"/>
      <c r="AW4" s="443"/>
      <c r="AX4" s="443"/>
      <c r="AY4" s="443"/>
      <c r="AZ4" s="443"/>
      <c r="BB4" s="443"/>
      <c r="BC4" s="443"/>
      <c r="BD4" s="443"/>
      <c r="BE4" s="443"/>
      <c r="BF4" s="443"/>
      <c r="BG4" s="443"/>
      <c r="BH4" s="443"/>
      <c r="BJ4" s="443"/>
      <c r="BK4" s="443"/>
      <c r="BL4" s="443"/>
      <c r="BM4" s="443"/>
      <c r="BN4" s="443"/>
      <c r="BO4" s="443"/>
      <c r="BP4" s="443"/>
      <c r="BR4" s="443"/>
      <c r="BS4" s="443"/>
      <c r="BT4" s="443"/>
      <c r="BU4" s="443"/>
      <c r="BV4" s="443"/>
      <c r="BW4" s="443"/>
      <c r="BX4" s="443"/>
      <c r="BZ4" s="443"/>
      <c r="CA4" s="443"/>
      <c r="CB4" s="443"/>
      <c r="CC4" s="443"/>
      <c r="CD4" s="443"/>
      <c r="CE4" s="443"/>
      <c r="CF4" s="443"/>
      <c r="CH4" s="443"/>
      <c r="CI4" s="443"/>
      <c r="CJ4" s="443"/>
      <c r="CK4" s="443"/>
      <c r="CL4" s="443"/>
      <c r="CM4" s="443"/>
      <c r="CN4" s="443"/>
    </row>
    <row r="5" spans="1:93" ht="26.25" customHeight="1" x14ac:dyDescent="0.4">
      <c r="A5" s="402" t="s">
        <v>0</v>
      </c>
      <c r="B5" s="404" t="s">
        <v>1</v>
      </c>
      <c r="C5" s="404" t="s">
        <v>2</v>
      </c>
      <c r="D5" s="406" t="s">
        <v>76</v>
      </c>
      <c r="E5" s="408"/>
      <c r="F5" s="408"/>
      <c r="G5" s="408"/>
      <c r="H5" s="408"/>
      <c r="I5" s="408"/>
      <c r="J5" s="408"/>
      <c r="K5" s="409"/>
      <c r="N5" s="408"/>
      <c r="O5" s="408"/>
      <c r="P5" s="408"/>
      <c r="Q5" s="408"/>
      <c r="R5" s="408"/>
      <c r="S5" s="408"/>
      <c r="T5" s="409"/>
      <c r="V5" s="408"/>
      <c r="W5" s="408"/>
      <c r="X5" s="408"/>
      <c r="Y5" s="408"/>
      <c r="Z5" s="408"/>
      <c r="AA5" s="408"/>
      <c r="AB5" s="409"/>
      <c r="AD5" s="408"/>
      <c r="AE5" s="408"/>
      <c r="AF5" s="408"/>
      <c r="AG5" s="408"/>
      <c r="AH5" s="408"/>
      <c r="AI5" s="408"/>
      <c r="AJ5" s="409"/>
      <c r="AL5" s="408"/>
      <c r="AM5" s="408"/>
      <c r="AN5" s="408"/>
      <c r="AO5" s="408"/>
      <c r="AP5" s="408"/>
      <c r="AQ5" s="408"/>
      <c r="AR5" s="409"/>
      <c r="AT5" s="408"/>
      <c r="AU5" s="408"/>
      <c r="AV5" s="408"/>
      <c r="AW5" s="408"/>
      <c r="AX5" s="408"/>
      <c r="AY5" s="408"/>
      <c r="AZ5" s="409"/>
      <c r="BB5" s="408"/>
      <c r="BC5" s="408"/>
      <c r="BD5" s="408"/>
      <c r="BE5" s="408"/>
      <c r="BF5" s="408"/>
      <c r="BG5" s="408"/>
      <c r="BH5" s="409"/>
      <c r="BJ5" s="408"/>
      <c r="BK5" s="408"/>
      <c r="BL5" s="408"/>
      <c r="BM5" s="408"/>
      <c r="BN5" s="408"/>
      <c r="BO5" s="408"/>
      <c r="BP5" s="409"/>
      <c r="BR5" s="408"/>
      <c r="BS5" s="408"/>
      <c r="BT5" s="408"/>
      <c r="BU5" s="408"/>
      <c r="BV5" s="408"/>
      <c r="BW5" s="408"/>
      <c r="BX5" s="409"/>
      <c r="BZ5" s="408"/>
      <c r="CA5" s="408"/>
      <c r="CB5" s="408"/>
      <c r="CC5" s="408"/>
      <c r="CD5" s="408"/>
      <c r="CE5" s="408"/>
      <c r="CF5" s="409"/>
      <c r="CH5" s="408"/>
      <c r="CI5" s="408"/>
      <c r="CJ5" s="408"/>
      <c r="CK5" s="408"/>
      <c r="CL5" s="408"/>
      <c r="CM5" s="408"/>
      <c r="CN5" s="409"/>
    </row>
    <row r="6" spans="1:93" ht="15" customHeight="1" x14ac:dyDescent="0.25">
      <c r="A6" s="403"/>
      <c r="B6" s="405"/>
      <c r="C6" s="405"/>
      <c r="D6" s="407"/>
      <c r="E6" s="410" t="s">
        <v>78</v>
      </c>
      <c r="F6" s="411"/>
      <c r="G6" s="412" t="s">
        <v>79</v>
      </c>
      <c r="H6" s="404" t="s">
        <v>80</v>
      </c>
      <c r="I6" s="404" t="s">
        <v>81</v>
      </c>
      <c r="J6" s="412" t="s">
        <v>82</v>
      </c>
      <c r="K6" s="413" t="s">
        <v>83</v>
      </c>
      <c r="N6" s="410" t="s">
        <v>78</v>
      </c>
      <c r="O6" s="411"/>
      <c r="P6" s="412" t="s">
        <v>79</v>
      </c>
      <c r="Q6" s="404" t="s">
        <v>80</v>
      </c>
      <c r="R6" s="404" t="s">
        <v>81</v>
      </c>
      <c r="S6" s="412" t="s">
        <v>82</v>
      </c>
      <c r="T6" s="413" t="s">
        <v>83</v>
      </c>
      <c r="V6" s="410" t="s">
        <v>78</v>
      </c>
      <c r="W6" s="411"/>
      <c r="X6" s="412" t="s">
        <v>79</v>
      </c>
      <c r="Y6" s="404" t="s">
        <v>80</v>
      </c>
      <c r="Z6" s="404" t="s">
        <v>81</v>
      </c>
      <c r="AA6" s="412" t="s">
        <v>82</v>
      </c>
      <c r="AB6" s="413" t="s">
        <v>83</v>
      </c>
      <c r="AD6" s="410" t="s">
        <v>78</v>
      </c>
      <c r="AE6" s="411"/>
      <c r="AF6" s="412" t="s">
        <v>79</v>
      </c>
      <c r="AG6" s="404" t="s">
        <v>80</v>
      </c>
      <c r="AH6" s="404" t="s">
        <v>81</v>
      </c>
      <c r="AI6" s="412" t="s">
        <v>82</v>
      </c>
      <c r="AJ6" s="413" t="s">
        <v>83</v>
      </c>
      <c r="AL6" s="410" t="s">
        <v>78</v>
      </c>
      <c r="AM6" s="411"/>
      <c r="AN6" s="412" t="s">
        <v>79</v>
      </c>
      <c r="AO6" s="404" t="s">
        <v>80</v>
      </c>
      <c r="AP6" s="404" t="s">
        <v>81</v>
      </c>
      <c r="AQ6" s="412" t="s">
        <v>82</v>
      </c>
      <c r="AR6" s="413" t="s">
        <v>83</v>
      </c>
      <c r="AT6" s="410" t="s">
        <v>78</v>
      </c>
      <c r="AU6" s="411"/>
      <c r="AV6" s="412" t="s">
        <v>79</v>
      </c>
      <c r="AW6" s="404" t="s">
        <v>80</v>
      </c>
      <c r="AX6" s="404" t="s">
        <v>81</v>
      </c>
      <c r="AY6" s="412" t="s">
        <v>82</v>
      </c>
      <c r="AZ6" s="413" t="s">
        <v>83</v>
      </c>
      <c r="BB6" s="410" t="s">
        <v>78</v>
      </c>
      <c r="BC6" s="411"/>
      <c r="BD6" s="412" t="s">
        <v>79</v>
      </c>
      <c r="BE6" s="404" t="s">
        <v>80</v>
      </c>
      <c r="BF6" s="404" t="s">
        <v>81</v>
      </c>
      <c r="BG6" s="412" t="s">
        <v>82</v>
      </c>
      <c r="BH6" s="413" t="s">
        <v>83</v>
      </c>
      <c r="BJ6" s="410" t="s">
        <v>78</v>
      </c>
      <c r="BK6" s="411"/>
      <c r="BL6" s="412" t="s">
        <v>79</v>
      </c>
      <c r="BM6" s="404" t="s">
        <v>80</v>
      </c>
      <c r="BN6" s="404" t="s">
        <v>81</v>
      </c>
      <c r="BO6" s="412" t="s">
        <v>82</v>
      </c>
      <c r="BP6" s="413" t="s">
        <v>83</v>
      </c>
      <c r="BR6" s="410" t="s">
        <v>78</v>
      </c>
      <c r="BS6" s="411"/>
      <c r="BT6" s="412" t="s">
        <v>79</v>
      </c>
      <c r="BU6" s="404" t="s">
        <v>80</v>
      </c>
      <c r="BV6" s="404" t="s">
        <v>81</v>
      </c>
      <c r="BW6" s="412" t="s">
        <v>82</v>
      </c>
      <c r="BX6" s="413" t="s">
        <v>83</v>
      </c>
      <c r="BZ6" s="410" t="s">
        <v>78</v>
      </c>
      <c r="CA6" s="411"/>
      <c r="CB6" s="412" t="s">
        <v>79</v>
      </c>
      <c r="CC6" s="404" t="s">
        <v>80</v>
      </c>
      <c r="CD6" s="404" t="s">
        <v>81</v>
      </c>
      <c r="CE6" s="412" t="s">
        <v>82</v>
      </c>
      <c r="CF6" s="413" t="s">
        <v>83</v>
      </c>
      <c r="CH6" s="410" t="s">
        <v>78</v>
      </c>
      <c r="CI6" s="411"/>
      <c r="CJ6" s="412" t="s">
        <v>79</v>
      </c>
      <c r="CK6" s="404" t="s">
        <v>80</v>
      </c>
      <c r="CL6" s="404" t="s">
        <v>81</v>
      </c>
      <c r="CM6" s="412" t="s">
        <v>82</v>
      </c>
      <c r="CN6" s="413" t="s">
        <v>83</v>
      </c>
    </row>
    <row r="7" spans="1:93" x14ac:dyDescent="0.25">
      <c r="A7" s="403"/>
      <c r="B7" s="405"/>
      <c r="C7" s="405"/>
      <c r="D7" s="407"/>
      <c r="E7" s="406" t="s">
        <v>85</v>
      </c>
      <c r="F7" s="406" t="s">
        <v>86</v>
      </c>
      <c r="G7" s="412"/>
      <c r="H7" s="405"/>
      <c r="I7" s="405"/>
      <c r="J7" s="412"/>
      <c r="K7" s="413"/>
      <c r="N7" s="406" t="s">
        <v>85</v>
      </c>
      <c r="O7" s="406" t="s">
        <v>86</v>
      </c>
      <c r="P7" s="412"/>
      <c r="Q7" s="405"/>
      <c r="R7" s="405"/>
      <c r="S7" s="412"/>
      <c r="T7" s="413"/>
      <c r="V7" s="406" t="s">
        <v>85</v>
      </c>
      <c r="W7" s="406" t="s">
        <v>86</v>
      </c>
      <c r="X7" s="412"/>
      <c r="Y7" s="405"/>
      <c r="Z7" s="405"/>
      <c r="AA7" s="412"/>
      <c r="AB7" s="413"/>
      <c r="AD7" s="406" t="s">
        <v>85</v>
      </c>
      <c r="AE7" s="406" t="s">
        <v>86</v>
      </c>
      <c r="AF7" s="412"/>
      <c r="AG7" s="405"/>
      <c r="AH7" s="405"/>
      <c r="AI7" s="412"/>
      <c r="AJ7" s="413"/>
      <c r="AL7" s="406" t="s">
        <v>85</v>
      </c>
      <c r="AM7" s="406" t="s">
        <v>86</v>
      </c>
      <c r="AN7" s="412"/>
      <c r="AO7" s="405"/>
      <c r="AP7" s="405"/>
      <c r="AQ7" s="412"/>
      <c r="AR7" s="413"/>
      <c r="AT7" s="406" t="s">
        <v>85</v>
      </c>
      <c r="AU7" s="406" t="s">
        <v>86</v>
      </c>
      <c r="AV7" s="412"/>
      <c r="AW7" s="405"/>
      <c r="AX7" s="405"/>
      <c r="AY7" s="412"/>
      <c r="AZ7" s="413"/>
      <c r="BB7" s="406" t="s">
        <v>85</v>
      </c>
      <c r="BC7" s="406" t="s">
        <v>86</v>
      </c>
      <c r="BD7" s="412"/>
      <c r="BE7" s="405"/>
      <c r="BF7" s="405"/>
      <c r="BG7" s="412"/>
      <c r="BH7" s="413"/>
      <c r="BJ7" s="406" t="s">
        <v>85</v>
      </c>
      <c r="BK7" s="406" t="s">
        <v>86</v>
      </c>
      <c r="BL7" s="412"/>
      <c r="BM7" s="405"/>
      <c r="BN7" s="405"/>
      <c r="BO7" s="412"/>
      <c r="BP7" s="413"/>
      <c r="BR7" s="406" t="s">
        <v>85</v>
      </c>
      <c r="BS7" s="406" t="s">
        <v>86</v>
      </c>
      <c r="BT7" s="412"/>
      <c r="BU7" s="405"/>
      <c r="BV7" s="405"/>
      <c r="BW7" s="412"/>
      <c r="BX7" s="413"/>
      <c r="BZ7" s="406" t="s">
        <v>85</v>
      </c>
      <c r="CA7" s="406" t="s">
        <v>86</v>
      </c>
      <c r="CB7" s="412"/>
      <c r="CC7" s="405"/>
      <c r="CD7" s="405"/>
      <c r="CE7" s="412"/>
      <c r="CF7" s="413"/>
      <c r="CH7" s="406" t="s">
        <v>85</v>
      </c>
      <c r="CI7" s="406" t="s">
        <v>86</v>
      </c>
      <c r="CJ7" s="412"/>
      <c r="CK7" s="405"/>
      <c r="CL7" s="405"/>
      <c r="CM7" s="412"/>
      <c r="CN7" s="413"/>
    </row>
    <row r="8" spans="1:93" ht="15.75" thickBot="1" x14ac:dyDescent="0.3">
      <c r="A8" s="403"/>
      <c r="B8" s="405"/>
      <c r="C8" s="405"/>
      <c r="D8" s="407"/>
      <c r="E8" s="407"/>
      <c r="F8" s="407"/>
      <c r="G8" s="406"/>
      <c r="H8" s="405"/>
      <c r="I8" s="405"/>
      <c r="J8" s="406"/>
      <c r="K8" s="414"/>
      <c r="N8" s="407"/>
      <c r="O8" s="407"/>
      <c r="P8" s="406"/>
      <c r="Q8" s="405"/>
      <c r="R8" s="405"/>
      <c r="S8" s="406"/>
      <c r="T8" s="414"/>
      <c r="V8" s="407"/>
      <c r="W8" s="407"/>
      <c r="X8" s="406"/>
      <c r="Y8" s="405"/>
      <c r="Z8" s="405"/>
      <c r="AA8" s="406"/>
      <c r="AB8" s="414"/>
      <c r="AD8" s="407"/>
      <c r="AE8" s="407"/>
      <c r="AF8" s="406"/>
      <c r="AG8" s="405"/>
      <c r="AH8" s="405"/>
      <c r="AI8" s="406"/>
      <c r="AJ8" s="414"/>
      <c r="AL8" s="407"/>
      <c r="AM8" s="407"/>
      <c r="AN8" s="406"/>
      <c r="AO8" s="405"/>
      <c r="AP8" s="405"/>
      <c r="AQ8" s="406"/>
      <c r="AR8" s="414"/>
      <c r="AT8" s="407"/>
      <c r="AU8" s="407"/>
      <c r="AV8" s="406"/>
      <c r="AW8" s="405"/>
      <c r="AX8" s="405"/>
      <c r="AY8" s="406"/>
      <c r="AZ8" s="414"/>
      <c r="BB8" s="407"/>
      <c r="BC8" s="407"/>
      <c r="BD8" s="406"/>
      <c r="BE8" s="405"/>
      <c r="BF8" s="405"/>
      <c r="BG8" s="406"/>
      <c r="BH8" s="414"/>
      <c r="BJ8" s="407"/>
      <c r="BK8" s="407"/>
      <c r="BL8" s="406"/>
      <c r="BM8" s="405"/>
      <c r="BN8" s="405"/>
      <c r="BO8" s="406"/>
      <c r="BP8" s="414"/>
      <c r="BR8" s="407"/>
      <c r="BS8" s="407"/>
      <c r="BT8" s="406"/>
      <c r="BU8" s="405"/>
      <c r="BV8" s="405"/>
      <c r="BW8" s="406"/>
      <c r="BX8" s="414"/>
      <c r="BZ8" s="407"/>
      <c r="CA8" s="407"/>
      <c r="CB8" s="406"/>
      <c r="CC8" s="405"/>
      <c r="CD8" s="405"/>
      <c r="CE8" s="406"/>
      <c r="CF8" s="414"/>
      <c r="CH8" s="407"/>
      <c r="CI8" s="407"/>
      <c r="CJ8" s="406"/>
      <c r="CK8" s="405"/>
      <c r="CL8" s="405"/>
      <c r="CM8" s="406"/>
      <c r="CN8" s="414"/>
    </row>
    <row r="9" spans="1:93" ht="16.5" thickBot="1" x14ac:dyDescent="0.3">
      <c r="A9" s="157"/>
      <c r="B9" s="159" t="s">
        <v>161</v>
      </c>
      <c r="C9" s="190" t="s">
        <v>10</v>
      </c>
      <c r="D9" s="161"/>
      <c r="E9" s="166"/>
      <c r="F9" s="167"/>
      <c r="G9" s="167"/>
      <c r="H9" s="167"/>
      <c r="I9" s="167"/>
      <c r="J9" s="167"/>
      <c r="K9" s="168"/>
      <c r="N9" s="166"/>
      <c r="O9" s="167"/>
      <c r="P9" s="167"/>
      <c r="Q9" s="167"/>
      <c r="R9" s="167"/>
      <c r="S9" s="167"/>
      <c r="T9" s="168"/>
      <c r="V9" s="166"/>
      <c r="W9" s="167"/>
      <c r="X9" s="167"/>
      <c r="Y9" s="167"/>
      <c r="Z9" s="167"/>
      <c r="AA9" s="167"/>
      <c r="AB9" s="168"/>
      <c r="AD9" s="166"/>
      <c r="AE9" s="167"/>
      <c r="AF9" s="167"/>
      <c r="AG9" s="167"/>
      <c r="AH9" s="167"/>
      <c r="AI9" s="167"/>
      <c r="AJ9" s="168"/>
      <c r="AL9" s="166"/>
      <c r="AM9" s="167"/>
      <c r="AN9" s="167"/>
      <c r="AO9" s="167"/>
      <c r="AP9" s="167"/>
      <c r="AQ9" s="167"/>
      <c r="AR9" s="168"/>
      <c r="AT9" s="166"/>
      <c r="AU9" s="167"/>
      <c r="AV9" s="167"/>
      <c r="AW9" s="167"/>
      <c r="AX9" s="167"/>
      <c r="AY9" s="167"/>
      <c r="AZ9" s="168"/>
      <c r="BB9" s="166"/>
      <c r="BC9" s="167"/>
      <c r="BD9" s="167"/>
      <c r="BE9" s="167"/>
      <c r="BF9" s="167"/>
      <c r="BG9" s="167"/>
      <c r="BH9" s="168"/>
      <c r="BJ9" s="166"/>
      <c r="BK9" s="167"/>
      <c r="BL9" s="167"/>
      <c r="BM9" s="167"/>
      <c r="BN9" s="167"/>
      <c r="BO9" s="167"/>
      <c r="BP9" s="168"/>
      <c r="BR9" s="166"/>
      <c r="BS9" s="167"/>
      <c r="BT9" s="167"/>
      <c r="BU9" s="167"/>
      <c r="BV9" s="167"/>
      <c r="BW9" s="167"/>
      <c r="BX9" s="168"/>
      <c r="BZ9" s="166"/>
      <c r="CA9" s="167"/>
      <c r="CB9" s="167"/>
      <c r="CC9" s="167"/>
      <c r="CD9" s="167"/>
      <c r="CE9" s="167"/>
      <c r="CF9" s="168"/>
      <c r="CH9" s="166"/>
      <c r="CI9" s="167"/>
      <c r="CJ9" s="167"/>
      <c r="CK9" s="167"/>
      <c r="CL9" s="167"/>
      <c r="CM9" s="167"/>
      <c r="CN9" s="168"/>
    </row>
    <row r="10" spans="1:93" ht="15.75" thickBot="1" x14ac:dyDescent="0.3">
      <c r="A10" s="3"/>
      <c r="B10" s="41" t="s">
        <v>162</v>
      </c>
      <c r="C10" s="122"/>
      <c r="D10" s="160"/>
      <c r="E10" s="191"/>
      <c r="F10" s="192">
        <f t="shared" ref="F10" si="0">E10*$C$2</f>
        <v>0</v>
      </c>
      <c r="G10" s="192">
        <f t="shared" ref="G10" si="1">F10*0.15</f>
        <v>0</v>
      </c>
      <c r="H10" s="192"/>
      <c r="I10" s="192">
        <v>15000</v>
      </c>
      <c r="J10" s="192"/>
      <c r="K10" s="250">
        <f t="shared" ref="K10" si="2">F10+G10+H10+I10+J10</f>
        <v>15000</v>
      </c>
      <c r="L10" s="243" t="str">
        <f>IF(F10+G10+H10+I10+J10=K10,"OK","ERROR")</f>
        <v>OK</v>
      </c>
      <c r="N10" s="191"/>
      <c r="O10" s="192">
        <f t="shared" ref="O10" si="3">N10*$C$2</f>
        <v>0</v>
      </c>
      <c r="P10" s="192">
        <f t="shared" ref="P10" si="4">O10*0.15</f>
        <v>0</v>
      </c>
      <c r="Q10" s="192"/>
      <c r="R10" s="192">
        <f>I10</f>
        <v>15000</v>
      </c>
      <c r="S10" s="192"/>
      <c r="T10" s="250">
        <f t="shared" ref="T10" si="5">O10+P10+Q10+R10+S10</f>
        <v>15000</v>
      </c>
      <c r="V10" s="191"/>
      <c r="W10" s="192">
        <f t="shared" ref="W10" si="6">V10*$C$2</f>
        <v>0</v>
      </c>
      <c r="X10" s="192">
        <f t="shared" ref="X10" si="7">W10*0.15</f>
        <v>0</v>
      </c>
      <c r="Y10" s="192"/>
      <c r="Z10" s="192"/>
      <c r="AA10" s="192"/>
      <c r="AB10" s="250">
        <f t="shared" ref="AB10" si="8">W10+X10+Y10+Z10+AA10</f>
        <v>0</v>
      </c>
      <c r="AD10" s="191"/>
      <c r="AE10" s="192">
        <f t="shared" ref="AE10" si="9">AD10*$C$2</f>
        <v>0</v>
      </c>
      <c r="AF10" s="192">
        <f t="shared" ref="AF10" si="10">AE10*0.15</f>
        <v>0</v>
      </c>
      <c r="AG10" s="192"/>
      <c r="AH10" s="192"/>
      <c r="AI10" s="192"/>
      <c r="AJ10" s="250">
        <f t="shared" ref="AJ10" si="11">AE10+AF10+AG10+AH10+AI10</f>
        <v>0</v>
      </c>
      <c r="AL10" s="191"/>
      <c r="AM10" s="192">
        <f t="shared" ref="AM10" si="12">AL10*$C$2</f>
        <v>0</v>
      </c>
      <c r="AN10" s="192">
        <f t="shared" ref="AN10" si="13">AM10*0.15</f>
        <v>0</v>
      </c>
      <c r="AO10" s="192"/>
      <c r="AP10" s="192"/>
      <c r="AQ10" s="192"/>
      <c r="AR10" s="250">
        <f t="shared" ref="AR10" si="14">AM10+AN10+AO10+AP10+AQ10</f>
        <v>0</v>
      </c>
      <c r="AT10" s="191"/>
      <c r="AU10" s="192">
        <f t="shared" ref="AU10" si="15">AT10*$C$2</f>
        <v>0</v>
      </c>
      <c r="AV10" s="192">
        <f t="shared" ref="AV10" si="16">AU10*0.15</f>
        <v>0</v>
      </c>
      <c r="AW10" s="192"/>
      <c r="AX10" s="192"/>
      <c r="AY10" s="192"/>
      <c r="AZ10" s="250">
        <f t="shared" ref="AZ10" si="17">AU10+AV10+AW10+AX10+AY10</f>
        <v>0</v>
      </c>
      <c r="BB10" s="191"/>
      <c r="BC10" s="192">
        <f t="shared" ref="BC10" si="18">BB10*$C$2</f>
        <v>0</v>
      </c>
      <c r="BD10" s="192">
        <f t="shared" ref="BD10" si="19">BC10*0.15</f>
        <v>0</v>
      </c>
      <c r="BE10" s="192"/>
      <c r="BF10" s="192"/>
      <c r="BG10" s="192"/>
      <c r="BH10" s="250">
        <f t="shared" ref="BH10" si="20">BC10+BD10+BE10+BF10+BG10</f>
        <v>0</v>
      </c>
      <c r="BJ10" s="191"/>
      <c r="BK10" s="192">
        <f t="shared" ref="BK10" si="21">BJ10*$C$2</f>
        <v>0</v>
      </c>
      <c r="BL10" s="192">
        <f t="shared" ref="BL10" si="22">BK10*0.15</f>
        <v>0</v>
      </c>
      <c r="BM10" s="192"/>
      <c r="BN10" s="192"/>
      <c r="BO10" s="192"/>
      <c r="BP10" s="250">
        <f t="shared" ref="BP10" si="23">BK10+BL10+BM10+BN10+BO10</f>
        <v>0</v>
      </c>
      <c r="BR10" s="191"/>
      <c r="BS10" s="192">
        <f t="shared" ref="BS10" si="24">BR10*$C$2</f>
        <v>0</v>
      </c>
      <c r="BT10" s="192">
        <f t="shared" ref="BT10" si="25">BS10*0.15</f>
        <v>0</v>
      </c>
      <c r="BU10" s="192"/>
      <c r="BV10" s="192"/>
      <c r="BW10" s="192"/>
      <c r="BX10" s="250">
        <f t="shared" ref="BX10" si="26">BS10+BT10+BU10+BV10+BW10</f>
        <v>0</v>
      </c>
      <c r="BZ10" s="191"/>
      <c r="CA10" s="192">
        <f t="shared" ref="CA10" si="27">BZ10*$C$2</f>
        <v>0</v>
      </c>
      <c r="CB10" s="192">
        <f t="shared" ref="CB10" si="28">CA10*0.15</f>
        <v>0</v>
      </c>
      <c r="CC10" s="192"/>
      <c r="CD10" s="192"/>
      <c r="CE10" s="192"/>
      <c r="CF10" s="250">
        <f t="shared" ref="CF10" si="29">CA10+CB10+CC10+CD10+CE10</f>
        <v>0</v>
      </c>
      <c r="CH10" s="191"/>
      <c r="CI10" s="192">
        <f>O10+W10+AE10+AM10+AU10+BC10+BK10+BS10+CA10</f>
        <v>0</v>
      </c>
      <c r="CJ10" s="192">
        <f t="shared" ref="CJ10:CM10" si="30">P10+X10+AF10+AN10+AV10+BD10+BL10+BT10+CB10</f>
        <v>0</v>
      </c>
      <c r="CK10" s="192">
        <f t="shared" si="30"/>
        <v>0</v>
      </c>
      <c r="CL10" s="192">
        <f t="shared" si="30"/>
        <v>15000</v>
      </c>
      <c r="CM10" s="192">
        <f t="shared" si="30"/>
        <v>0</v>
      </c>
      <c r="CN10" s="250">
        <f t="shared" ref="CN10" si="31">CI10+CJ10+CK10+CL10+CM10</f>
        <v>15000</v>
      </c>
      <c r="CO10" s="243" t="str">
        <f>IF(CN10=K10,"OK","ERROR")</f>
        <v>OK</v>
      </c>
    </row>
    <row r="11" spans="1:93" ht="16.5" thickBot="1" x14ac:dyDescent="0.3">
      <c r="A11" s="157"/>
      <c r="B11" s="159" t="s">
        <v>83</v>
      </c>
      <c r="C11" s="158"/>
      <c r="D11" s="161"/>
      <c r="E11" s="193"/>
      <c r="F11" s="194">
        <f>SUM(F10)</f>
        <v>0</v>
      </c>
      <c r="G11" s="194">
        <f t="shared" ref="G11:K11" si="32">SUM(G10)</f>
        <v>0</v>
      </c>
      <c r="H11" s="195">
        <f t="shared" si="32"/>
        <v>0</v>
      </c>
      <c r="I11" s="195">
        <f t="shared" si="32"/>
        <v>15000</v>
      </c>
      <c r="J11" s="195">
        <f t="shared" si="32"/>
        <v>0</v>
      </c>
      <c r="K11" s="194">
        <f t="shared" si="32"/>
        <v>15000</v>
      </c>
      <c r="L11" s="243" t="str">
        <f t="shared" ref="L11:L93" si="33">IF(F11+G11+H11+I11+J11=K11,"OK","ERROR")</f>
        <v>OK</v>
      </c>
      <c r="N11" s="193"/>
      <c r="O11" s="194">
        <f>SUM(O10)</f>
        <v>0</v>
      </c>
      <c r="P11" s="194">
        <f t="shared" ref="P11:T11" si="34">SUM(P10)</f>
        <v>0</v>
      </c>
      <c r="Q11" s="195">
        <f t="shared" si="34"/>
        <v>0</v>
      </c>
      <c r="R11" s="195">
        <f t="shared" si="34"/>
        <v>15000</v>
      </c>
      <c r="S11" s="195">
        <f t="shared" si="34"/>
        <v>0</v>
      </c>
      <c r="T11" s="194">
        <f t="shared" si="34"/>
        <v>15000</v>
      </c>
      <c r="V11" s="193"/>
      <c r="W11" s="194">
        <f>SUM(W10)</f>
        <v>0</v>
      </c>
      <c r="X11" s="194">
        <f t="shared" ref="X11:AB11" si="35">SUM(X10)</f>
        <v>0</v>
      </c>
      <c r="Y11" s="195">
        <f t="shared" si="35"/>
        <v>0</v>
      </c>
      <c r="Z11" s="195">
        <f t="shared" si="35"/>
        <v>0</v>
      </c>
      <c r="AA11" s="195">
        <f t="shared" si="35"/>
        <v>0</v>
      </c>
      <c r="AB11" s="194">
        <f t="shared" si="35"/>
        <v>0</v>
      </c>
      <c r="AD11" s="193"/>
      <c r="AE11" s="194">
        <f>SUM(AE10)</f>
        <v>0</v>
      </c>
      <c r="AF11" s="194">
        <f t="shared" ref="AF11:AJ11" si="36">SUM(AF10)</f>
        <v>0</v>
      </c>
      <c r="AG11" s="195">
        <f t="shared" si="36"/>
        <v>0</v>
      </c>
      <c r="AH11" s="195">
        <f t="shared" si="36"/>
        <v>0</v>
      </c>
      <c r="AI11" s="195">
        <f t="shared" si="36"/>
        <v>0</v>
      </c>
      <c r="AJ11" s="194">
        <f t="shared" si="36"/>
        <v>0</v>
      </c>
      <c r="AL11" s="193"/>
      <c r="AM11" s="194">
        <f>SUM(AM10)</f>
        <v>0</v>
      </c>
      <c r="AN11" s="194">
        <f t="shared" ref="AN11:AR11" si="37">SUM(AN10)</f>
        <v>0</v>
      </c>
      <c r="AO11" s="195">
        <f t="shared" si="37"/>
        <v>0</v>
      </c>
      <c r="AP11" s="195">
        <f t="shared" si="37"/>
        <v>0</v>
      </c>
      <c r="AQ11" s="195">
        <f t="shared" si="37"/>
        <v>0</v>
      </c>
      <c r="AR11" s="194">
        <f t="shared" si="37"/>
        <v>0</v>
      </c>
      <c r="AT11" s="193"/>
      <c r="AU11" s="194">
        <f>SUM(AU10)</f>
        <v>0</v>
      </c>
      <c r="AV11" s="194">
        <f t="shared" ref="AV11:AZ11" si="38">SUM(AV10)</f>
        <v>0</v>
      </c>
      <c r="AW11" s="195">
        <f t="shared" si="38"/>
        <v>0</v>
      </c>
      <c r="AX11" s="195">
        <f t="shared" si="38"/>
        <v>0</v>
      </c>
      <c r="AY11" s="195">
        <f t="shared" si="38"/>
        <v>0</v>
      </c>
      <c r="AZ11" s="194">
        <f t="shared" si="38"/>
        <v>0</v>
      </c>
      <c r="BB11" s="193"/>
      <c r="BC11" s="194">
        <f>SUM(BC10)</f>
        <v>0</v>
      </c>
      <c r="BD11" s="194">
        <f t="shared" ref="BD11:BH11" si="39">SUM(BD10)</f>
        <v>0</v>
      </c>
      <c r="BE11" s="195">
        <f t="shared" si="39"/>
        <v>0</v>
      </c>
      <c r="BF11" s="195">
        <f t="shared" si="39"/>
        <v>0</v>
      </c>
      <c r="BG11" s="195">
        <f t="shared" si="39"/>
        <v>0</v>
      </c>
      <c r="BH11" s="194">
        <f t="shared" si="39"/>
        <v>0</v>
      </c>
      <c r="BJ11" s="193"/>
      <c r="BK11" s="194">
        <f>SUM(BK10)</f>
        <v>0</v>
      </c>
      <c r="BL11" s="194">
        <f t="shared" ref="BL11:BP11" si="40">SUM(BL10)</f>
        <v>0</v>
      </c>
      <c r="BM11" s="195">
        <f t="shared" si="40"/>
        <v>0</v>
      </c>
      <c r="BN11" s="195">
        <f t="shared" si="40"/>
        <v>0</v>
      </c>
      <c r="BO11" s="195">
        <f t="shared" si="40"/>
        <v>0</v>
      </c>
      <c r="BP11" s="194">
        <f t="shared" si="40"/>
        <v>0</v>
      </c>
      <c r="BR11" s="193"/>
      <c r="BS11" s="194">
        <f>SUM(BS10)</f>
        <v>0</v>
      </c>
      <c r="BT11" s="194">
        <f t="shared" ref="BT11:BX11" si="41">SUM(BT10)</f>
        <v>0</v>
      </c>
      <c r="BU11" s="195">
        <f t="shared" si="41"/>
        <v>0</v>
      </c>
      <c r="BV11" s="195">
        <f t="shared" si="41"/>
        <v>0</v>
      </c>
      <c r="BW11" s="195">
        <f t="shared" si="41"/>
        <v>0</v>
      </c>
      <c r="BX11" s="194">
        <f t="shared" si="41"/>
        <v>0</v>
      </c>
      <c r="BZ11" s="193"/>
      <c r="CA11" s="194">
        <f>SUM(CA10)</f>
        <v>0</v>
      </c>
      <c r="CB11" s="194">
        <f t="shared" ref="CB11:CF11" si="42">SUM(CB10)</f>
        <v>0</v>
      </c>
      <c r="CC11" s="195">
        <f t="shared" si="42"/>
        <v>0</v>
      </c>
      <c r="CD11" s="195">
        <f t="shared" si="42"/>
        <v>0</v>
      </c>
      <c r="CE11" s="195">
        <f t="shared" si="42"/>
        <v>0</v>
      </c>
      <c r="CF11" s="194">
        <f t="shared" si="42"/>
        <v>0</v>
      </c>
      <c r="CH11" s="193"/>
      <c r="CI11" s="194">
        <f>SUM(CI10)</f>
        <v>0</v>
      </c>
      <c r="CJ11" s="194">
        <f t="shared" ref="CJ11:CN11" si="43">SUM(CJ10)</f>
        <v>0</v>
      </c>
      <c r="CK11" s="195">
        <f t="shared" si="43"/>
        <v>0</v>
      </c>
      <c r="CL11" s="195">
        <f t="shared" si="43"/>
        <v>15000</v>
      </c>
      <c r="CM11" s="195">
        <f t="shared" si="43"/>
        <v>0</v>
      </c>
      <c r="CN11" s="194">
        <f t="shared" si="43"/>
        <v>15000</v>
      </c>
      <c r="CO11" s="243" t="str">
        <f t="shared" ref="CO11:CO74" si="44">IF(CN11=K11,"OK","ERROR")</f>
        <v>OK</v>
      </c>
    </row>
    <row r="12" spans="1:93" ht="16.5" thickBot="1" x14ac:dyDescent="0.3">
      <c r="A12" s="1"/>
      <c r="B12" s="26" t="s">
        <v>11</v>
      </c>
      <c r="C12" s="2" t="s">
        <v>10</v>
      </c>
      <c r="D12" s="162"/>
      <c r="E12" s="171"/>
      <c r="F12" s="2"/>
      <c r="G12" s="2"/>
      <c r="H12" s="2"/>
      <c r="I12" s="2"/>
      <c r="J12" s="2"/>
      <c r="K12" s="172"/>
      <c r="L12" s="243" t="str">
        <f t="shared" si="33"/>
        <v>OK</v>
      </c>
      <c r="N12" s="171"/>
      <c r="O12" s="2"/>
      <c r="P12" s="2"/>
      <c r="Q12" s="2"/>
      <c r="R12" s="2"/>
      <c r="S12" s="2"/>
      <c r="T12" s="172"/>
      <c r="V12" s="171"/>
      <c r="W12" s="2"/>
      <c r="X12" s="2"/>
      <c r="Y12" s="2"/>
      <c r="Z12" s="2"/>
      <c r="AA12" s="2"/>
      <c r="AB12" s="172"/>
      <c r="AD12" s="171"/>
      <c r="AE12" s="2"/>
      <c r="AF12" s="2"/>
      <c r="AG12" s="2"/>
      <c r="AH12" s="2"/>
      <c r="AI12" s="2"/>
      <c r="AJ12" s="172"/>
      <c r="AL12" s="171"/>
      <c r="AM12" s="2"/>
      <c r="AN12" s="2"/>
      <c r="AO12" s="2"/>
      <c r="AP12" s="2"/>
      <c r="AQ12" s="2"/>
      <c r="AR12" s="172"/>
      <c r="AT12" s="171"/>
      <c r="AU12" s="2"/>
      <c r="AV12" s="2"/>
      <c r="AW12" s="2"/>
      <c r="AX12" s="2"/>
      <c r="AY12" s="2"/>
      <c r="AZ12" s="172"/>
      <c r="BB12" s="171"/>
      <c r="BC12" s="2"/>
      <c r="BD12" s="2"/>
      <c r="BE12" s="2"/>
      <c r="BF12" s="2"/>
      <c r="BG12" s="2"/>
      <c r="BH12" s="172"/>
      <c r="BJ12" s="171"/>
      <c r="BK12" s="2"/>
      <c r="BL12" s="2"/>
      <c r="BM12" s="2"/>
      <c r="BN12" s="2"/>
      <c r="BO12" s="2"/>
      <c r="BP12" s="172"/>
      <c r="BR12" s="171"/>
      <c r="BS12" s="2"/>
      <c r="BT12" s="2"/>
      <c r="BU12" s="2"/>
      <c r="BV12" s="2"/>
      <c r="BW12" s="2"/>
      <c r="BX12" s="172"/>
      <c r="BZ12" s="171"/>
      <c r="CA12" s="2"/>
      <c r="CB12" s="2"/>
      <c r="CC12" s="2"/>
      <c r="CD12" s="2"/>
      <c r="CE12" s="2"/>
      <c r="CF12" s="172"/>
      <c r="CH12" s="171"/>
      <c r="CI12" s="2"/>
      <c r="CJ12" s="2"/>
      <c r="CK12" s="2"/>
      <c r="CL12" s="2"/>
      <c r="CM12" s="2"/>
      <c r="CN12" s="172"/>
      <c r="CO12" s="243" t="str">
        <f t="shared" si="44"/>
        <v>OK</v>
      </c>
    </row>
    <row r="13" spans="1:93" ht="15.75" thickBot="1" x14ac:dyDescent="0.3">
      <c r="A13" s="14"/>
      <c r="B13" s="48" t="s">
        <v>29</v>
      </c>
      <c r="C13" s="53"/>
      <c r="D13" s="53"/>
      <c r="E13" s="173"/>
      <c r="F13" s="15"/>
      <c r="G13" s="15"/>
      <c r="H13" s="15"/>
      <c r="I13" s="15"/>
      <c r="J13" s="15"/>
      <c r="K13" s="174"/>
      <c r="L13" s="243" t="str">
        <f t="shared" si="33"/>
        <v>OK</v>
      </c>
      <c r="N13" s="173"/>
      <c r="O13" s="15"/>
      <c r="P13" s="15"/>
      <c r="Q13" s="15"/>
      <c r="R13" s="15"/>
      <c r="S13" s="15"/>
      <c r="T13" s="174"/>
      <c r="V13" s="173"/>
      <c r="W13" s="15"/>
      <c r="X13" s="15"/>
      <c r="Y13" s="15"/>
      <c r="Z13" s="15"/>
      <c r="AA13" s="15"/>
      <c r="AB13" s="174"/>
      <c r="AD13" s="173"/>
      <c r="AE13" s="15"/>
      <c r="AF13" s="15"/>
      <c r="AG13" s="15"/>
      <c r="AH13" s="15"/>
      <c r="AI13" s="15"/>
      <c r="AJ13" s="174"/>
      <c r="AL13" s="173"/>
      <c r="AM13" s="15"/>
      <c r="AN13" s="15"/>
      <c r="AO13" s="15"/>
      <c r="AP13" s="15"/>
      <c r="AQ13" s="15"/>
      <c r="AR13" s="174"/>
      <c r="AT13" s="173"/>
      <c r="AU13" s="15"/>
      <c r="AV13" s="15"/>
      <c r="AW13" s="15"/>
      <c r="AX13" s="15"/>
      <c r="AY13" s="15"/>
      <c r="AZ13" s="174"/>
      <c r="BB13" s="173"/>
      <c r="BC13" s="15"/>
      <c r="BD13" s="15"/>
      <c r="BE13" s="15"/>
      <c r="BF13" s="15"/>
      <c r="BG13" s="15"/>
      <c r="BH13" s="174"/>
      <c r="BJ13" s="173"/>
      <c r="BK13" s="15"/>
      <c r="BL13" s="15"/>
      <c r="BM13" s="15"/>
      <c r="BN13" s="15"/>
      <c r="BO13" s="15"/>
      <c r="BP13" s="174"/>
      <c r="BR13" s="173"/>
      <c r="BS13" s="15"/>
      <c r="BT13" s="15"/>
      <c r="BU13" s="15"/>
      <c r="BV13" s="15"/>
      <c r="BW13" s="15"/>
      <c r="BX13" s="174"/>
      <c r="BZ13" s="173"/>
      <c r="CA13" s="15"/>
      <c r="CB13" s="15"/>
      <c r="CC13" s="15"/>
      <c r="CD13" s="15"/>
      <c r="CE13" s="15"/>
      <c r="CF13" s="174"/>
      <c r="CH13" s="173"/>
      <c r="CI13" s="15"/>
      <c r="CJ13" s="15"/>
      <c r="CK13" s="15"/>
      <c r="CL13" s="15"/>
      <c r="CM13" s="15"/>
      <c r="CN13" s="174"/>
      <c r="CO13" s="243" t="str">
        <f t="shared" si="44"/>
        <v>OK</v>
      </c>
    </row>
    <row r="14" spans="1:93" ht="15.75" thickBot="1" x14ac:dyDescent="0.3">
      <c r="A14" s="3"/>
      <c r="B14" s="92" t="s">
        <v>30</v>
      </c>
      <c r="C14" s="93" t="s">
        <v>10</v>
      </c>
      <c r="D14" s="160" t="s">
        <v>41</v>
      </c>
      <c r="E14" s="169">
        <v>2</v>
      </c>
      <c r="F14" s="39">
        <f>E14*$C$2</f>
        <v>442</v>
      </c>
      <c r="G14" s="39">
        <f>F14*0.15</f>
        <v>66.3</v>
      </c>
      <c r="H14" s="39"/>
      <c r="I14" s="39"/>
      <c r="J14" s="39"/>
      <c r="K14" s="170">
        <f>F14+G14+H14+I14+J14</f>
        <v>508.3</v>
      </c>
      <c r="L14" s="243" t="str">
        <f t="shared" si="33"/>
        <v>OK</v>
      </c>
      <c r="N14" s="169"/>
      <c r="O14" s="39">
        <f t="shared" ref="O14:O20" si="45">F14</f>
        <v>442</v>
      </c>
      <c r="P14" s="39">
        <f>O14*0.15</f>
        <v>66.3</v>
      </c>
      <c r="Q14" s="39"/>
      <c r="R14" s="39"/>
      <c r="S14" s="39"/>
      <c r="T14" s="170">
        <f>O14+P14+Q14+R14+S14</f>
        <v>508.3</v>
      </c>
      <c r="V14" s="169"/>
      <c r="W14" s="39"/>
      <c r="X14" s="39">
        <f>W14*0.15</f>
        <v>0</v>
      </c>
      <c r="Y14" s="39"/>
      <c r="Z14" s="39"/>
      <c r="AA14" s="39"/>
      <c r="AB14" s="170">
        <f>W14+X14+Y14+Z14+AA14</f>
        <v>0</v>
      </c>
      <c r="AD14" s="169"/>
      <c r="AE14" s="39"/>
      <c r="AF14" s="39">
        <f>AE14*0.15</f>
        <v>0</v>
      </c>
      <c r="AG14" s="39"/>
      <c r="AH14" s="39"/>
      <c r="AI14" s="39"/>
      <c r="AJ14" s="170">
        <f>AE14+AF14+AG14+AH14+AI14</f>
        <v>0</v>
      </c>
      <c r="AL14" s="169"/>
      <c r="AM14" s="39"/>
      <c r="AN14" s="39">
        <f>AM14*0.15</f>
        <v>0</v>
      </c>
      <c r="AO14" s="39"/>
      <c r="AP14" s="39"/>
      <c r="AQ14" s="39"/>
      <c r="AR14" s="170">
        <f>AM14+AN14+AO14+AP14+AQ14</f>
        <v>0</v>
      </c>
      <c r="AT14" s="169"/>
      <c r="AU14" s="39"/>
      <c r="AV14" s="39">
        <f>AU14*0.15</f>
        <v>0</v>
      </c>
      <c r="AW14" s="39"/>
      <c r="AX14" s="39"/>
      <c r="AY14" s="39"/>
      <c r="AZ14" s="170">
        <f>AU14+AV14+AW14+AX14+AY14</f>
        <v>0</v>
      </c>
      <c r="BB14" s="169"/>
      <c r="BC14" s="39"/>
      <c r="BD14" s="39">
        <f>BC14*0.15</f>
        <v>0</v>
      </c>
      <c r="BE14" s="39"/>
      <c r="BF14" s="39"/>
      <c r="BG14" s="39"/>
      <c r="BH14" s="170">
        <f>BC14+BD14+BE14+BF14+BG14</f>
        <v>0</v>
      </c>
      <c r="BJ14" s="169"/>
      <c r="BK14" s="39"/>
      <c r="BL14" s="39">
        <f>BK14*0.15</f>
        <v>0</v>
      </c>
      <c r="BM14" s="39"/>
      <c r="BN14" s="39"/>
      <c r="BO14" s="39"/>
      <c r="BP14" s="170">
        <f>BK14+BL14+BM14+BN14+BO14</f>
        <v>0</v>
      </c>
      <c r="BR14" s="169"/>
      <c r="BS14" s="39"/>
      <c r="BT14" s="39">
        <f>BS14*0.15</f>
        <v>0</v>
      </c>
      <c r="BU14" s="39"/>
      <c r="BV14" s="39"/>
      <c r="BW14" s="39"/>
      <c r="BX14" s="170">
        <f>BS14+BT14+BU14+BV14+BW14</f>
        <v>0</v>
      </c>
      <c r="BZ14" s="169"/>
      <c r="CA14" s="39"/>
      <c r="CB14" s="39">
        <f>CA14*0.15</f>
        <v>0</v>
      </c>
      <c r="CC14" s="39"/>
      <c r="CD14" s="39"/>
      <c r="CE14" s="39"/>
      <c r="CF14" s="170">
        <f>CA14+CB14+CC14+CD14+CE14</f>
        <v>0</v>
      </c>
      <c r="CH14" s="169"/>
      <c r="CI14" s="192">
        <f t="shared" ref="CI14:CI21" si="46">O14+W14+AE14+AM14+AU14+BC14+BK14+BS14+CA14</f>
        <v>442</v>
      </c>
      <c r="CJ14" s="192">
        <f t="shared" ref="CJ14:CJ21" si="47">P14+X14+AF14+AN14+AV14+BD14+BL14+BT14+CB14</f>
        <v>66.3</v>
      </c>
      <c r="CK14" s="192">
        <f t="shared" ref="CK14:CK21" si="48">Q14+Y14+AG14+AO14+AW14+BE14+BM14+BU14+CC14</f>
        <v>0</v>
      </c>
      <c r="CL14" s="192">
        <f t="shared" ref="CL14:CL21" si="49">R14+Z14+AH14+AP14+AX14+BF14+BN14+BV14+CD14</f>
        <v>0</v>
      </c>
      <c r="CM14" s="192">
        <f t="shared" ref="CM14:CM21" si="50">S14+AA14+AI14+AQ14+AY14+BG14+BO14+BW14+CE14</f>
        <v>0</v>
      </c>
      <c r="CN14" s="170">
        <f>CI14+CJ14+CK14+CL14+CM14</f>
        <v>508.3</v>
      </c>
      <c r="CO14" s="243" t="str">
        <f t="shared" si="44"/>
        <v>OK</v>
      </c>
    </row>
    <row r="15" spans="1:93" ht="15.75" thickBot="1" x14ac:dyDescent="0.3">
      <c r="A15" s="3"/>
      <c r="B15" s="92" t="s">
        <v>31</v>
      </c>
      <c r="C15" s="93" t="s">
        <v>10</v>
      </c>
      <c r="D15" s="160" t="s">
        <v>41</v>
      </c>
      <c r="E15" s="169">
        <v>5</v>
      </c>
      <c r="F15" s="39">
        <f t="shared" ref="F15:F31" si="51">E15*$C$2</f>
        <v>1105</v>
      </c>
      <c r="G15" s="39">
        <f t="shared" ref="G15:G31" si="52">F15*0.15</f>
        <v>165.75</v>
      </c>
      <c r="H15" s="39"/>
      <c r="I15" s="39"/>
      <c r="J15" s="39"/>
      <c r="K15" s="170">
        <f t="shared" ref="K15:K31" si="53">F15+G15+H15+I15+J15</f>
        <v>1270.75</v>
      </c>
      <c r="L15" s="243" t="str">
        <f t="shared" si="33"/>
        <v>OK</v>
      </c>
      <c r="N15" s="169"/>
      <c r="O15" s="39">
        <f t="shared" si="45"/>
        <v>1105</v>
      </c>
      <c r="P15" s="39">
        <f t="shared" ref="P15:P21" si="54">O15*0.15</f>
        <v>165.75</v>
      </c>
      <c r="Q15" s="39"/>
      <c r="R15" s="39"/>
      <c r="S15" s="39"/>
      <c r="T15" s="170">
        <f t="shared" ref="T15:T21" si="55">O15+P15+Q15+R15+S15</f>
        <v>1270.75</v>
      </c>
      <c r="V15" s="169"/>
      <c r="W15" s="39"/>
      <c r="X15" s="39">
        <f t="shared" ref="X15:X21" si="56">W15*0.15</f>
        <v>0</v>
      </c>
      <c r="Y15" s="39"/>
      <c r="Z15" s="39"/>
      <c r="AA15" s="39"/>
      <c r="AB15" s="170">
        <f t="shared" ref="AB15:AB21" si="57">W15+X15+Y15+Z15+AA15</f>
        <v>0</v>
      </c>
      <c r="AD15" s="169"/>
      <c r="AE15" s="39"/>
      <c r="AF15" s="39">
        <f t="shared" ref="AF15:AF21" si="58">AE15*0.15</f>
        <v>0</v>
      </c>
      <c r="AG15" s="39"/>
      <c r="AH15" s="39"/>
      <c r="AI15" s="39"/>
      <c r="AJ15" s="170">
        <f t="shared" ref="AJ15:AJ21" si="59">AE15+AF15+AG15+AH15+AI15</f>
        <v>0</v>
      </c>
      <c r="AL15" s="169"/>
      <c r="AM15" s="39"/>
      <c r="AN15" s="39">
        <f t="shared" ref="AN15:AN21" si="60">AM15*0.15</f>
        <v>0</v>
      </c>
      <c r="AO15" s="39"/>
      <c r="AP15" s="39"/>
      <c r="AQ15" s="39"/>
      <c r="AR15" s="170">
        <f t="shared" ref="AR15:AR21" si="61">AM15+AN15+AO15+AP15+AQ15</f>
        <v>0</v>
      </c>
      <c r="AT15" s="169"/>
      <c r="AU15" s="39"/>
      <c r="AV15" s="39">
        <f t="shared" ref="AV15:AV21" si="62">AU15*0.15</f>
        <v>0</v>
      </c>
      <c r="AW15" s="39"/>
      <c r="AX15" s="39"/>
      <c r="AY15" s="39"/>
      <c r="AZ15" s="170">
        <f t="shared" ref="AZ15:AZ21" si="63">AU15+AV15+AW15+AX15+AY15</f>
        <v>0</v>
      </c>
      <c r="BB15" s="169"/>
      <c r="BC15" s="39"/>
      <c r="BD15" s="39">
        <f t="shared" ref="BD15:BD21" si="64">BC15*0.15</f>
        <v>0</v>
      </c>
      <c r="BE15" s="39"/>
      <c r="BF15" s="39"/>
      <c r="BG15" s="39"/>
      <c r="BH15" s="170">
        <f t="shared" ref="BH15:BH21" si="65">BC15+BD15+BE15+BF15+BG15</f>
        <v>0</v>
      </c>
      <c r="BJ15" s="169"/>
      <c r="BK15" s="39"/>
      <c r="BL15" s="39">
        <f t="shared" ref="BL15:BL21" si="66">BK15*0.15</f>
        <v>0</v>
      </c>
      <c r="BM15" s="39"/>
      <c r="BN15" s="39"/>
      <c r="BO15" s="39"/>
      <c r="BP15" s="170">
        <f t="shared" ref="BP15:BP21" si="67">BK15+BL15+BM15+BN15+BO15</f>
        <v>0</v>
      </c>
      <c r="BR15" s="169"/>
      <c r="BS15" s="39"/>
      <c r="BT15" s="39">
        <f t="shared" ref="BT15:BT21" si="68">BS15*0.15</f>
        <v>0</v>
      </c>
      <c r="BU15" s="39"/>
      <c r="BV15" s="39"/>
      <c r="BW15" s="39"/>
      <c r="BX15" s="170">
        <f t="shared" ref="BX15:BX21" si="69">BS15+BT15+BU15+BV15+BW15</f>
        <v>0</v>
      </c>
      <c r="BZ15" s="169"/>
      <c r="CA15" s="39"/>
      <c r="CB15" s="39">
        <f t="shared" ref="CB15:CB21" si="70">CA15*0.15</f>
        <v>0</v>
      </c>
      <c r="CC15" s="39"/>
      <c r="CD15" s="39"/>
      <c r="CE15" s="39"/>
      <c r="CF15" s="170">
        <f t="shared" ref="CF15:CF21" si="71">CA15+CB15+CC15+CD15+CE15</f>
        <v>0</v>
      </c>
      <c r="CH15" s="169"/>
      <c r="CI15" s="192">
        <f t="shared" si="46"/>
        <v>1105</v>
      </c>
      <c r="CJ15" s="192">
        <f t="shared" si="47"/>
        <v>165.75</v>
      </c>
      <c r="CK15" s="192">
        <f t="shared" si="48"/>
        <v>0</v>
      </c>
      <c r="CL15" s="192">
        <f t="shared" si="49"/>
        <v>0</v>
      </c>
      <c r="CM15" s="192">
        <f t="shared" si="50"/>
        <v>0</v>
      </c>
      <c r="CN15" s="170">
        <f t="shared" ref="CN15:CN21" si="72">CI15+CJ15+CK15+CL15+CM15</f>
        <v>1270.75</v>
      </c>
      <c r="CO15" s="243" t="str">
        <f t="shared" si="44"/>
        <v>OK</v>
      </c>
    </row>
    <row r="16" spans="1:93" ht="15.75" thickBot="1" x14ac:dyDescent="0.3">
      <c r="A16" s="3"/>
      <c r="B16" s="92" t="s">
        <v>32</v>
      </c>
      <c r="C16" s="93" t="s">
        <v>10</v>
      </c>
      <c r="D16" s="160" t="s">
        <v>41</v>
      </c>
      <c r="E16" s="169">
        <v>2</v>
      </c>
      <c r="F16" s="39">
        <f t="shared" si="51"/>
        <v>442</v>
      </c>
      <c r="G16" s="39">
        <f t="shared" si="52"/>
        <v>66.3</v>
      </c>
      <c r="H16" s="39"/>
      <c r="I16" s="39"/>
      <c r="J16" s="39"/>
      <c r="K16" s="170">
        <f t="shared" si="53"/>
        <v>508.3</v>
      </c>
      <c r="L16" s="243" t="str">
        <f t="shared" si="33"/>
        <v>OK</v>
      </c>
      <c r="N16" s="169"/>
      <c r="O16" s="39">
        <f t="shared" si="45"/>
        <v>442</v>
      </c>
      <c r="P16" s="39">
        <f t="shared" si="54"/>
        <v>66.3</v>
      </c>
      <c r="Q16" s="39"/>
      <c r="R16" s="39"/>
      <c r="S16" s="39"/>
      <c r="T16" s="170">
        <f t="shared" si="55"/>
        <v>508.3</v>
      </c>
      <c r="V16" s="169"/>
      <c r="W16" s="39"/>
      <c r="X16" s="39">
        <f t="shared" si="56"/>
        <v>0</v>
      </c>
      <c r="Y16" s="39"/>
      <c r="Z16" s="39"/>
      <c r="AA16" s="39"/>
      <c r="AB16" s="170">
        <f t="shared" si="57"/>
        <v>0</v>
      </c>
      <c r="AD16" s="169"/>
      <c r="AE16" s="39"/>
      <c r="AF16" s="39">
        <f t="shared" si="58"/>
        <v>0</v>
      </c>
      <c r="AG16" s="39"/>
      <c r="AH16" s="39"/>
      <c r="AI16" s="39"/>
      <c r="AJ16" s="170">
        <f t="shared" si="59"/>
        <v>0</v>
      </c>
      <c r="AL16" s="169"/>
      <c r="AM16" s="39"/>
      <c r="AN16" s="39">
        <f t="shared" si="60"/>
        <v>0</v>
      </c>
      <c r="AO16" s="39"/>
      <c r="AP16" s="39"/>
      <c r="AQ16" s="39"/>
      <c r="AR16" s="170">
        <f t="shared" si="61"/>
        <v>0</v>
      </c>
      <c r="AT16" s="169"/>
      <c r="AU16" s="39"/>
      <c r="AV16" s="39">
        <f t="shared" si="62"/>
        <v>0</v>
      </c>
      <c r="AW16" s="39"/>
      <c r="AX16" s="39"/>
      <c r="AY16" s="39"/>
      <c r="AZ16" s="170">
        <f t="shared" si="63"/>
        <v>0</v>
      </c>
      <c r="BB16" s="169"/>
      <c r="BC16" s="39"/>
      <c r="BD16" s="39">
        <f t="shared" si="64"/>
        <v>0</v>
      </c>
      <c r="BE16" s="39"/>
      <c r="BF16" s="39"/>
      <c r="BG16" s="39"/>
      <c r="BH16" s="170">
        <f t="shared" si="65"/>
        <v>0</v>
      </c>
      <c r="BJ16" s="169"/>
      <c r="BK16" s="39"/>
      <c r="BL16" s="39">
        <f t="shared" si="66"/>
        <v>0</v>
      </c>
      <c r="BM16" s="39"/>
      <c r="BN16" s="39"/>
      <c r="BO16" s="39"/>
      <c r="BP16" s="170">
        <f t="shared" si="67"/>
        <v>0</v>
      </c>
      <c r="BR16" s="169"/>
      <c r="BS16" s="39"/>
      <c r="BT16" s="39">
        <f t="shared" si="68"/>
        <v>0</v>
      </c>
      <c r="BU16" s="39"/>
      <c r="BV16" s="39"/>
      <c r="BW16" s="39"/>
      <c r="BX16" s="170">
        <f t="shared" si="69"/>
        <v>0</v>
      </c>
      <c r="BZ16" s="169"/>
      <c r="CA16" s="39"/>
      <c r="CB16" s="39">
        <f t="shared" si="70"/>
        <v>0</v>
      </c>
      <c r="CC16" s="39"/>
      <c r="CD16" s="39"/>
      <c r="CE16" s="39"/>
      <c r="CF16" s="170">
        <f t="shared" si="71"/>
        <v>0</v>
      </c>
      <c r="CH16" s="169"/>
      <c r="CI16" s="192">
        <f t="shared" si="46"/>
        <v>442</v>
      </c>
      <c r="CJ16" s="192">
        <f t="shared" si="47"/>
        <v>66.3</v>
      </c>
      <c r="CK16" s="192">
        <f t="shared" si="48"/>
        <v>0</v>
      </c>
      <c r="CL16" s="192">
        <f t="shared" si="49"/>
        <v>0</v>
      </c>
      <c r="CM16" s="192">
        <f t="shared" si="50"/>
        <v>0</v>
      </c>
      <c r="CN16" s="170">
        <f t="shared" si="72"/>
        <v>508.3</v>
      </c>
      <c r="CO16" s="243" t="str">
        <f t="shared" si="44"/>
        <v>OK</v>
      </c>
    </row>
    <row r="17" spans="1:93" ht="15.75" thickBot="1" x14ac:dyDescent="0.3">
      <c r="A17" s="3"/>
      <c r="B17" s="92" t="s">
        <v>33</v>
      </c>
      <c r="C17" s="93" t="s">
        <v>10</v>
      </c>
      <c r="D17" s="160" t="s">
        <v>41</v>
      </c>
      <c r="E17" s="169">
        <v>4</v>
      </c>
      <c r="F17" s="39">
        <f t="shared" si="51"/>
        <v>884</v>
      </c>
      <c r="G17" s="39">
        <f t="shared" si="52"/>
        <v>132.6</v>
      </c>
      <c r="H17" s="39"/>
      <c r="I17" s="39"/>
      <c r="J17" s="39"/>
      <c r="K17" s="170">
        <f t="shared" si="53"/>
        <v>1016.6</v>
      </c>
      <c r="L17" s="243" t="str">
        <f t="shared" si="33"/>
        <v>OK</v>
      </c>
      <c r="N17" s="169"/>
      <c r="O17" s="39">
        <f t="shared" si="45"/>
        <v>884</v>
      </c>
      <c r="P17" s="39">
        <f t="shared" si="54"/>
        <v>132.6</v>
      </c>
      <c r="Q17" s="39"/>
      <c r="R17" s="39"/>
      <c r="S17" s="39"/>
      <c r="T17" s="170">
        <f t="shared" si="55"/>
        <v>1016.6</v>
      </c>
      <c r="V17" s="169"/>
      <c r="W17" s="39"/>
      <c r="X17" s="39">
        <f t="shared" si="56"/>
        <v>0</v>
      </c>
      <c r="Y17" s="39"/>
      <c r="Z17" s="39"/>
      <c r="AA17" s="39"/>
      <c r="AB17" s="170">
        <f t="shared" si="57"/>
        <v>0</v>
      </c>
      <c r="AD17" s="169"/>
      <c r="AE17" s="39"/>
      <c r="AF17" s="39">
        <f t="shared" si="58"/>
        <v>0</v>
      </c>
      <c r="AG17" s="39"/>
      <c r="AH17" s="39"/>
      <c r="AI17" s="39"/>
      <c r="AJ17" s="170">
        <f t="shared" si="59"/>
        <v>0</v>
      </c>
      <c r="AL17" s="169"/>
      <c r="AM17" s="39"/>
      <c r="AN17" s="39">
        <f t="shared" si="60"/>
        <v>0</v>
      </c>
      <c r="AO17" s="39"/>
      <c r="AP17" s="39"/>
      <c r="AQ17" s="39"/>
      <c r="AR17" s="170">
        <f t="shared" si="61"/>
        <v>0</v>
      </c>
      <c r="AT17" s="169"/>
      <c r="AU17" s="39"/>
      <c r="AV17" s="39">
        <f t="shared" si="62"/>
        <v>0</v>
      </c>
      <c r="AW17" s="39"/>
      <c r="AX17" s="39"/>
      <c r="AY17" s="39"/>
      <c r="AZ17" s="170">
        <f t="shared" si="63"/>
        <v>0</v>
      </c>
      <c r="BB17" s="169"/>
      <c r="BC17" s="39"/>
      <c r="BD17" s="39">
        <f t="shared" si="64"/>
        <v>0</v>
      </c>
      <c r="BE17" s="39"/>
      <c r="BF17" s="39"/>
      <c r="BG17" s="39"/>
      <c r="BH17" s="170">
        <f t="shared" si="65"/>
        <v>0</v>
      </c>
      <c r="BJ17" s="169"/>
      <c r="BK17" s="39"/>
      <c r="BL17" s="39">
        <f t="shared" si="66"/>
        <v>0</v>
      </c>
      <c r="BM17" s="39"/>
      <c r="BN17" s="39"/>
      <c r="BO17" s="39"/>
      <c r="BP17" s="170">
        <f t="shared" si="67"/>
        <v>0</v>
      </c>
      <c r="BR17" s="169"/>
      <c r="BS17" s="39"/>
      <c r="BT17" s="39">
        <f t="shared" si="68"/>
        <v>0</v>
      </c>
      <c r="BU17" s="39"/>
      <c r="BV17" s="39"/>
      <c r="BW17" s="39"/>
      <c r="BX17" s="170">
        <f t="shared" si="69"/>
        <v>0</v>
      </c>
      <c r="BZ17" s="169"/>
      <c r="CA17" s="39"/>
      <c r="CB17" s="39">
        <f t="shared" si="70"/>
        <v>0</v>
      </c>
      <c r="CC17" s="39"/>
      <c r="CD17" s="39"/>
      <c r="CE17" s="39"/>
      <c r="CF17" s="170">
        <f t="shared" si="71"/>
        <v>0</v>
      </c>
      <c r="CH17" s="169"/>
      <c r="CI17" s="192">
        <f t="shared" si="46"/>
        <v>884</v>
      </c>
      <c r="CJ17" s="192">
        <f t="shared" si="47"/>
        <v>132.6</v>
      </c>
      <c r="CK17" s="192">
        <f t="shared" si="48"/>
        <v>0</v>
      </c>
      <c r="CL17" s="192">
        <f t="shared" si="49"/>
        <v>0</v>
      </c>
      <c r="CM17" s="192">
        <f t="shared" si="50"/>
        <v>0</v>
      </c>
      <c r="CN17" s="170">
        <f t="shared" si="72"/>
        <v>1016.6</v>
      </c>
      <c r="CO17" s="243" t="str">
        <f t="shared" si="44"/>
        <v>OK</v>
      </c>
    </row>
    <row r="18" spans="1:93" s="40" customFormat="1" ht="15.75" thickBot="1" x14ac:dyDescent="0.3">
      <c r="A18" s="3"/>
      <c r="B18" s="92" t="s">
        <v>34</v>
      </c>
      <c r="C18" s="93" t="s">
        <v>10</v>
      </c>
      <c r="D18" s="160" t="s">
        <v>41</v>
      </c>
      <c r="E18" s="169">
        <v>2</v>
      </c>
      <c r="F18" s="39">
        <f t="shared" si="51"/>
        <v>442</v>
      </c>
      <c r="G18" s="39">
        <f t="shared" si="52"/>
        <v>66.3</v>
      </c>
      <c r="H18" s="39"/>
      <c r="I18" s="39"/>
      <c r="J18" s="39"/>
      <c r="K18" s="170">
        <f t="shared" si="53"/>
        <v>508.3</v>
      </c>
      <c r="L18" s="243" t="str">
        <f t="shared" si="33"/>
        <v>OK</v>
      </c>
      <c r="N18" s="169"/>
      <c r="O18" s="39">
        <f t="shared" si="45"/>
        <v>442</v>
      </c>
      <c r="P18" s="39">
        <f t="shared" si="54"/>
        <v>66.3</v>
      </c>
      <c r="Q18" s="39"/>
      <c r="R18" s="39"/>
      <c r="S18" s="39"/>
      <c r="T18" s="170">
        <f t="shared" si="55"/>
        <v>508.3</v>
      </c>
      <c r="V18" s="169"/>
      <c r="W18" s="39"/>
      <c r="X18" s="39">
        <f t="shared" si="56"/>
        <v>0</v>
      </c>
      <c r="Y18" s="39"/>
      <c r="Z18" s="39"/>
      <c r="AA18" s="39"/>
      <c r="AB18" s="170">
        <f t="shared" si="57"/>
        <v>0</v>
      </c>
      <c r="AD18" s="169"/>
      <c r="AE18" s="39"/>
      <c r="AF18" s="39">
        <f t="shared" si="58"/>
        <v>0</v>
      </c>
      <c r="AG18" s="39"/>
      <c r="AH18" s="39"/>
      <c r="AI18" s="39"/>
      <c r="AJ18" s="170">
        <f t="shared" si="59"/>
        <v>0</v>
      </c>
      <c r="AL18" s="169"/>
      <c r="AM18" s="39"/>
      <c r="AN18" s="39">
        <f t="shared" si="60"/>
        <v>0</v>
      </c>
      <c r="AO18" s="39"/>
      <c r="AP18" s="39"/>
      <c r="AQ18" s="39"/>
      <c r="AR18" s="170">
        <f t="shared" si="61"/>
        <v>0</v>
      </c>
      <c r="AT18" s="169"/>
      <c r="AU18" s="39"/>
      <c r="AV18" s="39">
        <f t="shared" si="62"/>
        <v>0</v>
      </c>
      <c r="AW18" s="39"/>
      <c r="AX18" s="39"/>
      <c r="AY18" s="39"/>
      <c r="AZ18" s="170">
        <f t="shared" si="63"/>
        <v>0</v>
      </c>
      <c r="BB18" s="169"/>
      <c r="BC18" s="39"/>
      <c r="BD18" s="39">
        <f t="shared" si="64"/>
        <v>0</v>
      </c>
      <c r="BE18" s="39"/>
      <c r="BF18" s="39"/>
      <c r="BG18" s="39"/>
      <c r="BH18" s="170">
        <f t="shared" si="65"/>
        <v>0</v>
      </c>
      <c r="BJ18" s="169"/>
      <c r="BK18" s="39"/>
      <c r="BL18" s="39">
        <f t="shared" si="66"/>
        <v>0</v>
      </c>
      <c r="BM18" s="39"/>
      <c r="BN18" s="39"/>
      <c r="BO18" s="39"/>
      <c r="BP18" s="170">
        <f t="shared" si="67"/>
        <v>0</v>
      </c>
      <c r="BR18" s="169"/>
      <c r="BS18" s="39"/>
      <c r="BT18" s="39">
        <f t="shared" si="68"/>
        <v>0</v>
      </c>
      <c r="BU18" s="39"/>
      <c r="BV18" s="39"/>
      <c r="BW18" s="39"/>
      <c r="BX18" s="170">
        <f t="shared" si="69"/>
        <v>0</v>
      </c>
      <c r="BZ18" s="169"/>
      <c r="CA18" s="39"/>
      <c r="CB18" s="39">
        <f t="shared" si="70"/>
        <v>0</v>
      </c>
      <c r="CC18" s="39"/>
      <c r="CD18" s="39"/>
      <c r="CE18" s="39"/>
      <c r="CF18" s="170">
        <f t="shared" si="71"/>
        <v>0</v>
      </c>
      <c r="CH18" s="169"/>
      <c r="CI18" s="192">
        <f t="shared" si="46"/>
        <v>442</v>
      </c>
      <c r="CJ18" s="192">
        <f t="shared" si="47"/>
        <v>66.3</v>
      </c>
      <c r="CK18" s="192">
        <f t="shared" si="48"/>
        <v>0</v>
      </c>
      <c r="CL18" s="192">
        <f t="shared" si="49"/>
        <v>0</v>
      </c>
      <c r="CM18" s="192">
        <f t="shared" si="50"/>
        <v>0</v>
      </c>
      <c r="CN18" s="170">
        <f t="shared" si="72"/>
        <v>508.3</v>
      </c>
      <c r="CO18" s="243" t="str">
        <f t="shared" si="44"/>
        <v>OK</v>
      </c>
    </row>
    <row r="19" spans="1:93" ht="15.75" thickBot="1" x14ac:dyDescent="0.3">
      <c r="A19" s="3"/>
      <c r="B19" s="92" t="s">
        <v>35</v>
      </c>
      <c r="C19" s="93" t="s">
        <v>10</v>
      </c>
      <c r="D19" s="160" t="s">
        <v>41</v>
      </c>
      <c r="E19" s="169">
        <v>2</v>
      </c>
      <c r="F19" s="39">
        <f t="shared" si="51"/>
        <v>442</v>
      </c>
      <c r="G19" s="39">
        <f t="shared" si="52"/>
        <v>66.3</v>
      </c>
      <c r="H19" s="39"/>
      <c r="I19" s="39"/>
      <c r="J19" s="39"/>
      <c r="K19" s="170">
        <f t="shared" si="53"/>
        <v>508.3</v>
      </c>
      <c r="L19" s="243" t="str">
        <f t="shared" si="33"/>
        <v>OK</v>
      </c>
      <c r="N19" s="169"/>
      <c r="O19" s="39">
        <f t="shared" si="45"/>
        <v>442</v>
      </c>
      <c r="P19" s="39">
        <f t="shared" si="54"/>
        <v>66.3</v>
      </c>
      <c r="Q19" s="39"/>
      <c r="R19" s="39"/>
      <c r="S19" s="39"/>
      <c r="T19" s="170">
        <f t="shared" si="55"/>
        <v>508.3</v>
      </c>
      <c r="V19" s="169"/>
      <c r="W19" s="39"/>
      <c r="X19" s="39">
        <f t="shared" si="56"/>
        <v>0</v>
      </c>
      <c r="Y19" s="39"/>
      <c r="Z19" s="39"/>
      <c r="AA19" s="39"/>
      <c r="AB19" s="170">
        <f t="shared" si="57"/>
        <v>0</v>
      </c>
      <c r="AD19" s="169"/>
      <c r="AE19" s="39"/>
      <c r="AF19" s="39">
        <f t="shared" si="58"/>
        <v>0</v>
      </c>
      <c r="AG19" s="39"/>
      <c r="AH19" s="39"/>
      <c r="AI19" s="39"/>
      <c r="AJ19" s="170">
        <f t="shared" si="59"/>
        <v>0</v>
      </c>
      <c r="AL19" s="169"/>
      <c r="AM19" s="39"/>
      <c r="AN19" s="39">
        <f t="shared" si="60"/>
        <v>0</v>
      </c>
      <c r="AO19" s="39"/>
      <c r="AP19" s="39"/>
      <c r="AQ19" s="39"/>
      <c r="AR19" s="170">
        <f t="shared" si="61"/>
        <v>0</v>
      </c>
      <c r="AT19" s="169"/>
      <c r="AU19" s="39"/>
      <c r="AV19" s="39">
        <f t="shared" si="62"/>
        <v>0</v>
      </c>
      <c r="AW19" s="39"/>
      <c r="AX19" s="39"/>
      <c r="AY19" s="39"/>
      <c r="AZ19" s="170">
        <f t="shared" si="63"/>
        <v>0</v>
      </c>
      <c r="BB19" s="169"/>
      <c r="BC19" s="39"/>
      <c r="BD19" s="39">
        <f t="shared" si="64"/>
        <v>0</v>
      </c>
      <c r="BE19" s="39"/>
      <c r="BF19" s="39"/>
      <c r="BG19" s="39"/>
      <c r="BH19" s="170">
        <f t="shared" si="65"/>
        <v>0</v>
      </c>
      <c r="BJ19" s="169"/>
      <c r="BK19" s="39"/>
      <c r="BL19" s="39">
        <f t="shared" si="66"/>
        <v>0</v>
      </c>
      <c r="BM19" s="39"/>
      <c r="BN19" s="39"/>
      <c r="BO19" s="39"/>
      <c r="BP19" s="170">
        <f t="shared" si="67"/>
        <v>0</v>
      </c>
      <c r="BR19" s="169"/>
      <c r="BS19" s="39"/>
      <c r="BT19" s="39">
        <f t="shared" si="68"/>
        <v>0</v>
      </c>
      <c r="BU19" s="39"/>
      <c r="BV19" s="39"/>
      <c r="BW19" s="39"/>
      <c r="BX19" s="170">
        <f t="shared" si="69"/>
        <v>0</v>
      </c>
      <c r="BZ19" s="169"/>
      <c r="CA19" s="39"/>
      <c r="CB19" s="39">
        <f t="shared" si="70"/>
        <v>0</v>
      </c>
      <c r="CC19" s="39"/>
      <c r="CD19" s="39"/>
      <c r="CE19" s="39"/>
      <c r="CF19" s="170">
        <f t="shared" si="71"/>
        <v>0</v>
      </c>
      <c r="CH19" s="169"/>
      <c r="CI19" s="192">
        <f t="shared" si="46"/>
        <v>442</v>
      </c>
      <c r="CJ19" s="192">
        <f t="shared" si="47"/>
        <v>66.3</v>
      </c>
      <c r="CK19" s="192">
        <f t="shared" si="48"/>
        <v>0</v>
      </c>
      <c r="CL19" s="192">
        <f t="shared" si="49"/>
        <v>0</v>
      </c>
      <c r="CM19" s="192">
        <f t="shared" si="50"/>
        <v>0</v>
      </c>
      <c r="CN19" s="170">
        <f t="shared" si="72"/>
        <v>508.3</v>
      </c>
      <c r="CO19" s="243" t="str">
        <f t="shared" si="44"/>
        <v>OK</v>
      </c>
    </row>
    <row r="20" spans="1:93" ht="15.75" thickBot="1" x14ac:dyDescent="0.3">
      <c r="A20" s="3"/>
      <c r="B20" s="92" t="s">
        <v>12</v>
      </c>
      <c r="C20" s="93" t="s">
        <v>10</v>
      </c>
      <c r="D20" s="160" t="s">
        <v>41</v>
      </c>
      <c r="E20" s="169">
        <v>20</v>
      </c>
      <c r="F20" s="39">
        <f>E20*$C$2+380</f>
        <v>4800</v>
      </c>
      <c r="G20" s="39">
        <f t="shared" si="52"/>
        <v>720</v>
      </c>
      <c r="H20" s="39"/>
      <c r="I20" s="39">
        <v>6000</v>
      </c>
      <c r="J20" s="39"/>
      <c r="K20" s="170">
        <f t="shared" si="53"/>
        <v>11520</v>
      </c>
      <c r="L20" s="243" t="str">
        <f t="shared" si="33"/>
        <v>OK</v>
      </c>
      <c r="N20" s="169"/>
      <c r="O20" s="39">
        <f t="shared" si="45"/>
        <v>4800</v>
      </c>
      <c r="P20" s="39">
        <f t="shared" si="54"/>
        <v>720</v>
      </c>
      <c r="Q20" s="39">
        <f>H20</f>
        <v>0</v>
      </c>
      <c r="R20" s="39">
        <f>I20</f>
        <v>6000</v>
      </c>
      <c r="S20" s="39"/>
      <c r="T20" s="170">
        <f t="shared" si="55"/>
        <v>11520</v>
      </c>
      <c r="V20" s="169"/>
      <c r="W20" s="39"/>
      <c r="X20" s="39">
        <f t="shared" si="56"/>
        <v>0</v>
      </c>
      <c r="Y20" s="39"/>
      <c r="Z20" s="39"/>
      <c r="AA20" s="39"/>
      <c r="AB20" s="170">
        <f t="shared" si="57"/>
        <v>0</v>
      </c>
      <c r="AD20" s="169"/>
      <c r="AE20" s="39"/>
      <c r="AF20" s="39">
        <f t="shared" si="58"/>
        <v>0</v>
      </c>
      <c r="AG20" s="39"/>
      <c r="AH20" s="39"/>
      <c r="AI20" s="39"/>
      <c r="AJ20" s="170">
        <f t="shared" si="59"/>
        <v>0</v>
      </c>
      <c r="AL20" s="169"/>
      <c r="AM20" s="39"/>
      <c r="AN20" s="39">
        <f t="shared" si="60"/>
        <v>0</v>
      </c>
      <c r="AO20" s="39"/>
      <c r="AP20" s="39"/>
      <c r="AQ20" s="39"/>
      <c r="AR20" s="170">
        <f t="shared" si="61"/>
        <v>0</v>
      </c>
      <c r="AT20" s="169"/>
      <c r="AU20" s="39"/>
      <c r="AV20" s="39">
        <f t="shared" si="62"/>
        <v>0</v>
      </c>
      <c r="AW20" s="39"/>
      <c r="AX20" s="39"/>
      <c r="AY20" s="39"/>
      <c r="AZ20" s="170">
        <f t="shared" si="63"/>
        <v>0</v>
      </c>
      <c r="BB20" s="169"/>
      <c r="BC20" s="39"/>
      <c r="BD20" s="39">
        <f t="shared" si="64"/>
        <v>0</v>
      </c>
      <c r="BE20" s="39"/>
      <c r="BF20" s="39"/>
      <c r="BG20" s="39"/>
      <c r="BH20" s="170">
        <f t="shared" si="65"/>
        <v>0</v>
      </c>
      <c r="BJ20" s="169"/>
      <c r="BK20" s="39"/>
      <c r="BL20" s="39">
        <f t="shared" si="66"/>
        <v>0</v>
      </c>
      <c r="BM20" s="39"/>
      <c r="BN20" s="39"/>
      <c r="BO20" s="39"/>
      <c r="BP20" s="170">
        <f t="shared" si="67"/>
        <v>0</v>
      </c>
      <c r="BR20" s="169"/>
      <c r="BS20" s="39"/>
      <c r="BT20" s="39">
        <f t="shared" si="68"/>
        <v>0</v>
      </c>
      <c r="BU20" s="39"/>
      <c r="BV20" s="39"/>
      <c r="BW20" s="39"/>
      <c r="BX20" s="170">
        <f t="shared" si="69"/>
        <v>0</v>
      </c>
      <c r="BZ20" s="169"/>
      <c r="CA20" s="39"/>
      <c r="CB20" s="39">
        <f t="shared" si="70"/>
        <v>0</v>
      </c>
      <c r="CC20" s="39"/>
      <c r="CD20" s="39"/>
      <c r="CE20" s="39"/>
      <c r="CF20" s="170">
        <f t="shared" si="71"/>
        <v>0</v>
      </c>
      <c r="CH20" s="169"/>
      <c r="CI20" s="192">
        <f t="shared" si="46"/>
        <v>4800</v>
      </c>
      <c r="CJ20" s="192">
        <f t="shared" si="47"/>
        <v>720</v>
      </c>
      <c r="CK20" s="192">
        <f t="shared" si="48"/>
        <v>0</v>
      </c>
      <c r="CL20" s="192">
        <f t="shared" si="49"/>
        <v>6000</v>
      </c>
      <c r="CM20" s="192">
        <f t="shared" si="50"/>
        <v>0</v>
      </c>
      <c r="CN20" s="170">
        <f t="shared" si="72"/>
        <v>11520</v>
      </c>
      <c r="CO20" s="243" t="str">
        <f t="shared" si="44"/>
        <v>OK</v>
      </c>
    </row>
    <row r="21" spans="1:93" ht="15.75" thickBot="1" x14ac:dyDescent="0.3">
      <c r="A21" s="3"/>
      <c r="B21" s="92"/>
      <c r="C21" s="93"/>
      <c r="D21" s="160"/>
      <c r="E21" s="169"/>
      <c r="F21" s="39">
        <f t="shared" si="51"/>
        <v>0</v>
      </c>
      <c r="G21" s="39">
        <f t="shared" si="52"/>
        <v>0</v>
      </c>
      <c r="H21" s="39"/>
      <c r="I21" s="39"/>
      <c r="J21" s="39"/>
      <c r="K21" s="170">
        <f t="shared" si="53"/>
        <v>0</v>
      </c>
      <c r="L21" s="243" t="str">
        <f t="shared" si="33"/>
        <v>OK</v>
      </c>
      <c r="N21" s="169"/>
      <c r="O21" s="39"/>
      <c r="P21" s="39">
        <f t="shared" si="54"/>
        <v>0</v>
      </c>
      <c r="Q21" s="39"/>
      <c r="R21" s="39"/>
      <c r="S21" s="39"/>
      <c r="T21" s="170">
        <f t="shared" si="55"/>
        <v>0</v>
      </c>
      <c r="V21" s="169"/>
      <c r="W21" s="39"/>
      <c r="X21" s="39">
        <f t="shared" si="56"/>
        <v>0</v>
      </c>
      <c r="Y21" s="39"/>
      <c r="Z21" s="39"/>
      <c r="AA21" s="39"/>
      <c r="AB21" s="170">
        <f t="shared" si="57"/>
        <v>0</v>
      </c>
      <c r="AD21" s="169"/>
      <c r="AE21" s="39"/>
      <c r="AF21" s="39">
        <f t="shared" si="58"/>
        <v>0</v>
      </c>
      <c r="AG21" s="39"/>
      <c r="AH21" s="39"/>
      <c r="AI21" s="39"/>
      <c r="AJ21" s="170">
        <f t="shared" si="59"/>
        <v>0</v>
      </c>
      <c r="AL21" s="169"/>
      <c r="AM21" s="39"/>
      <c r="AN21" s="39">
        <f t="shared" si="60"/>
        <v>0</v>
      </c>
      <c r="AO21" s="39"/>
      <c r="AP21" s="39"/>
      <c r="AQ21" s="39"/>
      <c r="AR21" s="170">
        <f t="shared" si="61"/>
        <v>0</v>
      </c>
      <c r="AT21" s="169"/>
      <c r="AU21" s="39"/>
      <c r="AV21" s="39">
        <f t="shared" si="62"/>
        <v>0</v>
      </c>
      <c r="AW21" s="39"/>
      <c r="AX21" s="39"/>
      <c r="AY21" s="39"/>
      <c r="AZ21" s="170">
        <f t="shared" si="63"/>
        <v>0</v>
      </c>
      <c r="BB21" s="169"/>
      <c r="BC21" s="39"/>
      <c r="BD21" s="39">
        <f t="shared" si="64"/>
        <v>0</v>
      </c>
      <c r="BE21" s="39"/>
      <c r="BF21" s="39"/>
      <c r="BG21" s="39"/>
      <c r="BH21" s="170">
        <f t="shared" si="65"/>
        <v>0</v>
      </c>
      <c r="BJ21" s="169"/>
      <c r="BK21" s="39"/>
      <c r="BL21" s="39">
        <f t="shared" si="66"/>
        <v>0</v>
      </c>
      <c r="BM21" s="39"/>
      <c r="BN21" s="39"/>
      <c r="BO21" s="39"/>
      <c r="BP21" s="170">
        <f t="shared" si="67"/>
        <v>0</v>
      </c>
      <c r="BR21" s="169"/>
      <c r="BS21" s="39"/>
      <c r="BT21" s="39">
        <f t="shared" si="68"/>
        <v>0</v>
      </c>
      <c r="BU21" s="39"/>
      <c r="BV21" s="39"/>
      <c r="BW21" s="39"/>
      <c r="BX21" s="170">
        <f t="shared" si="69"/>
        <v>0</v>
      </c>
      <c r="BZ21" s="169"/>
      <c r="CA21" s="39"/>
      <c r="CB21" s="39">
        <f t="shared" si="70"/>
        <v>0</v>
      </c>
      <c r="CC21" s="39"/>
      <c r="CD21" s="39"/>
      <c r="CE21" s="39"/>
      <c r="CF21" s="170">
        <f t="shared" si="71"/>
        <v>0</v>
      </c>
      <c r="CH21" s="169"/>
      <c r="CI21" s="192">
        <f t="shared" si="46"/>
        <v>0</v>
      </c>
      <c r="CJ21" s="192">
        <f t="shared" si="47"/>
        <v>0</v>
      </c>
      <c r="CK21" s="192">
        <f t="shared" si="48"/>
        <v>0</v>
      </c>
      <c r="CL21" s="192">
        <f t="shared" si="49"/>
        <v>0</v>
      </c>
      <c r="CM21" s="192">
        <f t="shared" si="50"/>
        <v>0</v>
      </c>
      <c r="CN21" s="170">
        <f t="shared" si="72"/>
        <v>0</v>
      </c>
      <c r="CO21" s="243" t="str">
        <f t="shared" si="44"/>
        <v>OK</v>
      </c>
    </row>
    <row r="22" spans="1:93" ht="15.75" thickBot="1" x14ac:dyDescent="0.3">
      <c r="A22" s="14"/>
      <c r="B22" s="48" t="s">
        <v>36</v>
      </c>
      <c r="C22" s="85"/>
      <c r="D22" s="163"/>
      <c r="E22" s="173"/>
      <c r="F22" s="15"/>
      <c r="G22" s="15"/>
      <c r="H22" s="15"/>
      <c r="I22" s="15"/>
      <c r="J22" s="15"/>
      <c r="K22" s="174"/>
      <c r="L22" s="243" t="str">
        <f t="shared" si="33"/>
        <v>OK</v>
      </c>
      <c r="N22" s="173"/>
      <c r="O22" s="15"/>
      <c r="P22" s="15"/>
      <c r="Q22" s="15"/>
      <c r="R22" s="15"/>
      <c r="S22" s="15"/>
      <c r="T22" s="174"/>
      <c r="V22" s="173"/>
      <c r="W22" s="15"/>
      <c r="X22" s="15"/>
      <c r="Y22" s="15"/>
      <c r="Z22" s="15"/>
      <c r="AA22" s="15"/>
      <c r="AB22" s="174"/>
      <c r="AD22" s="173"/>
      <c r="AE22" s="15"/>
      <c r="AF22" s="15"/>
      <c r="AG22" s="15"/>
      <c r="AH22" s="15"/>
      <c r="AI22" s="15"/>
      <c r="AJ22" s="174"/>
      <c r="AL22" s="173"/>
      <c r="AM22" s="15"/>
      <c r="AN22" s="15"/>
      <c r="AO22" s="15"/>
      <c r="AP22" s="15"/>
      <c r="AQ22" s="15"/>
      <c r="AR22" s="174"/>
      <c r="AT22" s="173"/>
      <c r="AU22" s="15"/>
      <c r="AV22" s="15"/>
      <c r="AW22" s="15"/>
      <c r="AX22" s="15"/>
      <c r="AY22" s="15"/>
      <c r="AZ22" s="174"/>
      <c r="BB22" s="173"/>
      <c r="BC22" s="15"/>
      <c r="BD22" s="15"/>
      <c r="BE22" s="15"/>
      <c r="BF22" s="15"/>
      <c r="BG22" s="15"/>
      <c r="BH22" s="174"/>
      <c r="BJ22" s="173"/>
      <c r="BK22" s="15"/>
      <c r="BL22" s="15"/>
      <c r="BM22" s="15"/>
      <c r="BN22" s="15"/>
      <c r="BO22" s="15"/>
      <c r="BP22" s="174"/>
      <c r="BR22" s="173"/>
      <c r="BS22" s="15"/>
      <c r="BT22" s="15"/>
      <c r="BU22" s="15"/>
      <c r="BV22" s="15"/>
      <c r="BW22" s="15"/>
      <c r="BX22" s="174"/>
      <c r="BZ22" s="173"/>
      <c r="CA22" s="15"/>
      <c r="CB22" s="15"/>
      <c r="CC22" s="15"/>
      <c r="CD22" s="15"/>
      <c r="CE22" s="15"/>
      <c r="CF22" s="174"/>
      <c r="CH22" s="173"/>
      <c r="CI22" s="15"/>
      <c r="CJ22" s="15"/>
      <c r="CK22" s="15"/>
      <c r="CL22" s="15"/>
      <c r="CM22" s="15"/>
      <c r="CN22" s="174"/>
      <c r="CO22" s="243" t="str">
        <f t="shared" si="44"/>
        <v>OK</v>
      </c>
    </row>
    <row r="23" spans="1:93" ht="15.75" thickBot="1" x14ac:dyDescent="0.3">
      <c r="A23" s="3"/>
      <c r="B23" s="92" t="s">
        <v>37</v>
      </c>
      <c r="C23" s="93" t="s">
        <v>10</v>
      </c>
      <c r="D23" s="160" t="s">
        <v>41</v>
      </c>
      <c r="E23" s="169">
        <v>80</v>
      </c>
      <c r="F23" s="39">
        <f t="shared" si="51"/>
        <v>17680</v>
      </c>
      <c r="G23" s="39">
        <f t="shared" si="52"/>
        <v>2652</v>
      </c>
      <c r="H23" s="39"/>
      <c r="I23" s="39">
        <v>65000</v>
      </c>
      <c r="J23" s="39">
        <v>3000</v>
      </c>
      <c r="K23" s="170">
        <f t="shared" si="53"/>
        <v>88332</v>
      </c>
      <c r="L23" s="243" t="str">
        <f t="shared" si="33"/>
        <v>OK</v>
      </c>
      <c r="N23" s="169"/>
      <c r="O23" s="39">
        <f>$F$23*0.15</f>
        <v>2652</v>
      </c>
      <c r="P23" s="39">
        <f t="shared" ref="P23:P25" si="73">O23*0.15</f>
        <v>397.8</v>
      </c>
      <c r="Q23" s="39"/>
      <c r="R23" s="39">
        <f>$I$23*0.15</f>
        <v>9750</v>
      </c>
      <c r="S23" s="39">
        <f>J23</f>
        <v>3000</v>
      </c>
      <c r="T23" s="170">
        <f t="shared" ref="T23:T25" si="74">O23+P23+Q23+R23+S23</f>
        <v>15799.8</v>
      </c>
      <c r="V23" s="169"/>
      <c r="W23" s="39">
        <f>$F$23*0.05</f>
        <v>884</v>
      </c>
      <c r="X23" s="39">
        <f t="shared" ref="X23:X25" si="75">W23*0.15</f>
        <v>132.6</v>
      </c>
      <c r="Y23" s="39"/>
      <c r="Z23" s="39">
        <f>$I$23*0.1</f>
        <v>6500</v>
      </c>
      <c r="AA23" s="39"/>
      <c r="AB23" s="170">
        <f t="shared" ref="AB23:AB25" si="76">W23+X23+Y23+Z23+AA23</f>
        <v>7516.6</v>
      </c>
      <c r="AD23" s="169"/>
      <c r="AE23" s="39">
        <f>$F$23*0.3</f>
        <v>5304</v>
      </c>
      <c r="AF23" s="39">
        <f t="shared" ref="AF23:AF25" si="77">AE23*0.15</f>
        <v>795.6</v>
      </c>
      <c r="AG23" s="39"/>
      <c r="AH23" s="39">
        <f>$I$23*0.25</f>
        <v>16250</v>
      </c>
      <c r="AI23" s="39"/>
      <c r="AJ23" s="170">
        <f t="shared" ref="AJ23:AJ25" si="78">AE23+AF23+AG23+AH23+AI23</f>
        <v>22349.599999999999</v>
      </c>
      <c r="AL23" s="169"/>
      <c r="AM23" s="39">
        <f>$F$23*0.2</f>
        <v>3536</v>
      </c>
      <c r="AN23" s="39">
        <f t="shared" ref="AN23:AN25" si="79">AM23*0.15</f>
        <v>530.4</v>
      </c>
      <c r="AO23" s="39"/>
      <c r="AP23" s="39">
        <f>$I$23*0.2</f>
        <v>13000</v>
      </c>
      <c r="AQ23" s="39"/>
      <c r="AR23" s="170">
        <f t="shared" ref="AR23:AR25" si="80">AM23+AN23+AO23+AP23+AQ23</f>
        <v>17066.400000000001</v>
      </c>
      <c r="AT23" s="169"/>
      <c r="AU23" s="39">
        <f>$F$23*0.3</f>
        <v>5304</v>
      </c>
      <c r="AV23" s="39">
        <f t="shared" ref="AV23:AV25" si="81">AU23*0.15</f>
        <v>795.6</v>
      </c>
      <c r="AW23" s="39"/>
      <c r="AX23" s="39">
        <f>$I$23*0.2</f>
        <v>13000</v>
      </c>
      <c r="AY23" s="39"/>
      <c r="AZ23" s="170">
        <f t="shared" ref="AZ23:AZ25" si="82">AU23+AV23+AW23+AX23+AY23</f>
        <v>19099.599999999999</v>
      </c>
      <c r="BB23" s="169"/>
      <c r="BC23" s="39"/>
      <c r="BD23" s="39">
        <f t="shared" ref="BD23:BD25" si="83">BC23*0.15</f>
        <v>0</v>
      </c>
      <c r="BE23" s="39"/>
      <c r="BF23" s="39"/>
      <c r="BG23" s="39"/>
      <c r="BH23" s="170">
        <f t="shared" ref="BH23:BH25" si="84">BC23+BD23+BE23+BF23+BG23</f>
        <v>0</v>
      </c>
      <c r="BJ23" s="169"/>
      <c r="BK23" s="39"/>
      <c r="BL23" s="39">
        <f t="shared" ref="BL23:BL25" si="85">BK23*0.15</f>
        <v>0</v>
      </c>
      <c r="BM23" s="39"/>
      <c r="BN23" s="39">
        <f>$I$23*0.1</f>
        <v>6500</v>
      </c>
      <c r="BO23" s="39"/>
      <c r="BP23" s="170">
        <f t="shared" ref="BP23:BP25" si="86">BK23+BL23+BM23+BN23+BO23</f>
        <v>6500</v>
      </c>
      <c r="BR23" s="169"/>
      <c r="BS23" s="39"/>
      <c r="BT23" s="39">
        <f t="shared" ref="BT23:BT25" si="87">BS23*0.15</f>
        <v>0</v>
      </c>
      <c r="BU23" s="39"/>
      <c r="BV23" s="39"/>
      <c r="BW23" s="39"/>
      <c r="BX23" s="170">
        <f t="shared" ref="BX23:BX25" si="88">BS23+BT23+BU23+BV23+BW23</f>
        <v>0</v>
      </c>
      <c r="BZ23" s="169"/>
      <c r="CA23" s="39"/>
      <c r="CB23" s="39">
        <f t="shared" ref="CB23:CB25" si="89">CA23*0.15</f>
        <v>0</v>
      </c>
      <c r="CC23" s="39"/>
      <c r="CD23" s="39"/>
      <c r="CE23" s="39"/>
      <c r="CF23" s="170">
        <f t="shared" ref="CF23:CF25" si="90">CA23+CB23+CC23+CD23+CE23</f>
        <v>0</v>
      </c>
      <c r="CH23" s="169"/>
      <c r="CI23" s="192">
        <f t="shared" ref="CI23:CI25" si="91">O23+W23+AE23+AM23+AU23+BC23+BK23+BS23+CA23</f>
        <v>17680</v>
      </c>
      <c r="CJ23" s="192">
        <f t="shared" ref="CJ23:CJ25" si="92">P23+X23+AF23+AN23+AV23+BD23+BL23+BT23+CB23</f>
        <v>2652</v>
      </c>
      <c r="CK23" s="192">
        <f t="shared" ref="CK23:CK25" si="93">Q23+Y23+AG23+AO23+AW23+BE23+BM23+BU23+CC23</f>
        <v>0</v>
      </c>
      <c r="CL23" s="192">
        <f t="shared" ref="CL23:CL25" si="94">R23+Z23+AH23+AP23+AX23+BF23+BN23+BV23+CD23</f>
        <v>65000</v>
      </c>
      <c r="CM23" s="192">
        <f t="shared" ref="CM23:CM25" si="95">S23+AA23+AI23+AQ23+AY23+BG23+BO23+BW23+CE23</f>
        <v>3000</v>
      </c>
      <c r="CN23" s="170">
        <f t="shared" ref="CN23:CN25" si="96">CI23+CJ23+CK23+CL23+CM23</f>
        <v>88332</v>
      </c>
      <c r="CO23" s="243" t="str">
        <f t="shared" si="44"/>
        <v>OK</v>
      </c>
    </row>
    <row r="24" spans="1:93" ht="15.75" customHeight="1" thickBot="1" x14ac:dyDescent="0.3">
      <c r="A24" s="3"/>
      <c r="B24" s="92" t="s">
        <v>43</v>
      </c>
      <c r="C24" s="93" t="s">
        <v>10</v>
      </c>
      <c r="D24" s="160" t="s">
        <v>41</v>
      </c>
      <c r="E24" s="169">
        <v>40</v>
      </c>
      <c r="F24" s="39">
        <f t="shared" si="51"/>
        <v>8840</v>
      </c>
      <c r="G24" s="39">
        <f t="shared" si="52"/>
        <v>1326</v>
      </c>
      <c r="H24" s="39">
        <f>I2*6</f>
        <v>3600</v>
      </c>
      <c r="I24" s="39"/>
      <c r="J24" s="39"/>
      <c r="K24" s="170">
        <f t="shared" si="53"/>
        <v>13766</v>
      </c>
      <c r="L24" s="243" t="str">
        <f t="shared" si="33"/>
        <v>OK</v>
      </c>
      <c r="N24" s="169"/>
      <c r="O24" s="39">
        <f>$F$24*0.02</f>
        <v>176.8</v>
      </c>
      <c r="P24" s="39">
        <f t="shared" si="73"/>
        <v>26.52</v>
      </c>
      <c r="Q24" s="39">
        <f>$H$24/7</f>
        <v>514.28571428571433</v>
      </c>
      <c r="R24" s="39"/>
      <c r="S24" s="39"/>
      <c r="T24" s="170">
        <f t="shared" si="74"/>
        <v>717.60571428571438</v>
      </c>
      <c r="V24" s="169"/>
      <c r="W24" s="39">
        <f>$F$24*0.1</f>
        <v>884</v>
      </c>
      <c r="X24" s="39">
        <f t="shared" si="75"/>
        <v>132.6</v>
      </c>
      <c r="Y24" s="39">
        <f>$H$24/7</f>
        <v>514.28571428571433</v>
      </c>
      <c r="Z24" s="39"/>
      <c r="AA24" s="39"/>
      <c r="AB24" s="170">
        <f t="shared" si="76"/>
        <v>1530.8857142857144</v>
      </c>
      <c r="AD24" s="169"/>
      <c r="AE24" s="39">
        <f>$F$24*0.3</f>
        <v>2652</v>
      </c>
      <c r="AF24" s="39">
        <f t="shared" si="77"/>
        <v>397.8</v>
      </c>
      <c r="AG24" s="39">
        <f>$H$24/7</f>
        <v>514.28571428571433</v>
      </c>
      <c r="AH24" s="39"/>
      <c r="AI24" s="39"/>
      <c r="AJ24" s="170">
        <f t="shared" si="78"/>
        <v>3564.0857142857144</v>
      </c>
      <c r="AL24" s="169"/>
      <c r="AM24" s="39">
        <f>$F$24*0.3</f>
        <v>2652</v>
      </c>
      <c r="AN24" s="39">
        <f t="shared" si="79"/>
        <v>397.8</v>
      </c>
      <c r="AO24" s="39">
        <f>$H$24/7</f>
        <v>514.28571428571433</v>
      </c>
      <c r="AP24" s="39"/>
      <c r="AQ24" s="39"/>
      <c r="AR24" s="170">
        <f t="shared" si="80"/>
        <v>3564.0857142857144</v>
      </c>
      <c r="AT24" s="169"/>
      <c r="AU24" s="39">
        <f>$F$24*0.2</f>
        <v>1768</v>
      </c>
      <c r="AV24" s="39">
        <f t="shared" si="81"/>
        <v>265.2</v>
      </c>
      <c r="AW24" s="39">
        <f>$H$24/7</f>
        <v>514.28571428571433</v>
      </c>
      <c r="AX24" s="39"/>
      <c r="AY24" s="39"/>
      <c r="AZ24" s="170">
        <f t="shared" si="82"/>
        <v>2547.4857142857145</v>
      </c>
      <c r="BB24" s="169"/>
      <c r="BC24" s="39"/>
      <c r="BD24" s="39">
        <f t="shared" si="83"/>
        <v>0</v>
      </c>
      <c r="BE24" s="39"/>
      <c r="BF24" s="39"/>
      <c r="BG24" s="39"/>
      <c r="BH24" s="170">
        <f t="shared" si="84"/>
        <v>0</v>
      </c>
      <c r="BJ24" s="169"/>
      <c r="BK24" s="39">
        <f>$F$24*0.04</f>
        <v>353.6</v>
      </c>
      <c r="BL24" s="39">
        <f t="shared" si="85"/>
        <v>53.04</v>
      </c>
      <c r="BM24" s="39">
        <f>$H$24/7</f>
        <v>514.28571428571433</v>
      </c>
      <c r="BN24" s="39"/>
      <c r="BO24" s="39"/>
      <c r="BP24" s="170">
        <f t="shared" si="86"/>
        <v>920.92571428571432</v>
      </c>
      <c r="BR24" s="169"/>
      <c r="BS24" s="39"/>
      <c r="BT24" s="39">
        <f t="shared" si="87"/>
        <v>0</v>
      </c>
      <c r="BU24" s="39"/>
      <c r="BV24" s="39"/>
      <c r="BW24" s="39"/>
      <c r="BX24" s="170">
        <f t="shared" si="88"/>
        <v>0</v>
      </c>
      <c r="BZ24" s="169"/>
      <c r="CA24" s="39">
        <f>$F$24*0.04</f>
        <v>353.6</v>
      </c>
      <c r="CB24" s="39">
        <f t="shared" si="89"/>
        <v>53.04</v>
      </c>
      <c r="CC24" s="39">
        <f>$H$24/7</f>
        <v>514.28571428571433</v>
      </c>
      <c r="CD24" s="39"/>
      <c r="CE24" s="39"/>
      <c r="CF24" s="170">
        <f t="shared" si="90"/>
        <v>920.92571428571432</v>
      </c>
      <c r="CH24" s="169"/>
      <c r="CI24" s="192">
        <f t="shared" si="91"/>
        <v>8840</v>
      </c>
      <c r="CJ24" s="192">
        <f t="shared" si="92"/>
        <v>1326</v>
      </c>
      <c r="CK24" s="192">
        <f t="shared" si="93"/>
        <v>3600</v>
      </c>
      <c r="CL24" s="192">
        <f t="shared" si="94"/>
        <v>0</v>
      </c>
      <c r="CM24" s="192">
        <f t="shared" si="95"/>
        <v>0</v>
      </c>
      <c r="CN24" s="170">
        <f t="shared" si="96"/>
        <v>13766</v>
      </c>
      <c r="CO24" s="243" t="str">
        <f t="shared" si="44"/>
        <v>OK</v>
      </c>
    </row>
    <row r="25" spans="1:93" ht="15.75" thickBot="1" x14ac:dyDescent="0.3">
      <c r="A25" s="3"/>
      <c r="B25" s="92"/>
      <c r="C25" s="93"/>
      <c r="D25" s="160"/>
      <c r="E25" s="169"/>
      <c r="F25" s="39">
        <f t="shared" si="51"/>
        <v>0</v>
      </c>
      <c r="G25" s="39">
        <f t="shared" si="52"/>
        <v>0</v>
      </c>
      <c r="H25" s="39"/>
      <c r="I25" s="39"/>
      <c r="J25" s="39"/>
      <c r="K25" s="170">
        <f t="shared" si="53"/>
        <v>0</v>
      </c>
      <c r="L25" s="243" t="str">
        <f t="shared" si="33"/>
        <v>OK</v>
      </c>
      <c r="N25" s="169"/>
      <c r="O25" s="39"/>
      <c r="P25" s="39">
        <f t="shared" si="73"/>
        <v>0</v>
      </c>
      <c r="Q25" s="39"/>
      <c r="R25" s="39"/>
      <c r="S25" s="39"/>
      <c r="T25" s="170">
        <f t="shared" si="74"/>
        <v>0</v>
      </c>
      <c r="V25" s="169"/>
      <c r="W25" s="39"/>
      <c r="X25" s="39">
        <f t="shared" si="75"/>
        <v>0</v>
      </c>
      <c r="Y25" s="39"/>
      <c r="Z25" s="39"/>
      <c r="AA25" s="39"/>
      <c r="AB25" s="170">
        <f t="shared" si="76"/>
        <v>0</v>
      </c>
      <c r="AD25" s="169"/>
      <c r="AE25" s="39"/>
      <c r="AF25" s="39">
        <f t="shared" si="77"/>
        <v>0</v>
      </c>
      <c r="AG25" s="39"/>
      <c r="AH25" s="39"/>
      <c r="AI25" s="39"/>
      <c r="AJ25" s="170">
        <f t="shared" si="78"/>
        <v>0</v>
      </c>
      <c r="AL25" s="169"/>
      <c r="AM25" s="39"/>
      <c r="AN25" s="39">
        <f t="shared" si="79"/>
        <v>0</v>
      </c>
      <c r="AO25" s="39"/>
      <c r="AP25" s="39"/>
      <c r="AQ25" s="39"/>
      <c r="AR25" s="170">
        <f t="shared" si="80"/>
        <v>0</v>
      </c>
      <c r="AT25" s="169"/>
      <c r="AU25" s="39"/>
      <c r="AV25" s="39">
        <f t="shared" si="81"/>
        <v>0</v>
      </c>
      <c r="AW25" s="39"/>
      <c r="AX25" s="39"/>
      <c r="AY25" s="39"/>
      <c r="AZ25" s="170">
        <f t="shared" si="82"/>
        <v>0</v>
      </c>
      <c r="BB25" s="169"/>
      <c r="BC25" s="39"/>
      <c r="BD25" s="39">
        <f t="shared" si="83"/>
        <v>0</v>
      </c>
      <c r="BE25" s="39"/>
      <c r="BF25" s="39"/>
      <c r="BG25" s="39"/>
      <c r="BH25" s="170">
        <f t="shared" si="84"/>
        <v>0</v>
      </c>
      <c r="BJ25" s="169"/>
      <c r="BK25" s="39"/>
      <c r="BL25" s="39">
        <f t="shared" si="85"/>
        <v>0</v>
      </c>
      <c r="BM25" s="39"/>
      <c r="BN25" s="39"/>
      <c r="BO25" s="39"/>
      <c r="BP25" s="170">
        <f t="shared" si="86"/>
        <v>0</v>
      </c>
      <c r="BR25" s="169"/>
      <c r="BS25" s="39"/>
      <c r="BT25" s="39">
        <f t="shared" si="87"/>
        <v>0</v>
      </c>
      <c r="BU25" s="39"/>
      <c r="BV25" s="39"/>
      <c r="BW25" s="39"/>
      <c r="BX25" s="170">
        <f t="shared" si="88"/>
        <v>0</v>
      </c>
      <c r="BZ25" s="169"/>
      <c r="CA25" s="39"/>
      <c r="CB25" s="39">
        <f t="shared" si="89"/>
        <v>0</v>
      </c>
      <c r="CC25" s="39"/>
      <c r="CD25" s="39"/>
      <c r="CE25" s="39"/>
      <c r="CF25" s="170">
        <f t="shared" si="90"/>
        <v>0</v>
      </c>
      <c r="CH25" s="169"/>
      <c r="CI25" s="192">
        <f t="shared" si="91"/>
        <v>0</v>
      </c>
      <c r="CJ25" s="192">
        <f t="shared" si="92"/>
        <v>0</v>
      </c>
      <c r="CK25" s="192">
        <f t="shared" si="93"/>
        <v>0</v>
      </c>
      <c r="CL25" s="192">
        <f t="shared" si="94"/>
        <v>0</v>
      </c>
      <c r="CM25" s="192">
        <f t="shared" si="95"/>
        <v>0</v>
      </c>
      <c r="CN25" s="170">
        <f t="shared" si="96"/>
        <v>0</v>
      </c>
      <c r="CO25" s="243" t="str">
        <f t="shared" si="44"/>
        <v>OK</v>
      </c>
    </row>
    <row r="26" spans="1:93" ht="15.75" thickBot="1" x14ac:dyDescent="0.3">
      <c r="A26" s="14"/>
      <c r="B26" s="48" t="s">
        <v>38</v>
      </c>
      <c r="C26" s="85"/>
      <c r="D26" s="163"/>
      <c r="E26" s="173"/>
      <c r="F26" s="15"/>
      <c r="G26" s="15"/>
      <c r="H26" s="15"/>
      <c r="I26" s="15"/>
      <c r="J26" s="15"/>
      <c r="K26" s="174"/>
      <c r="L26" s="243" t="str">
        <f t="shared" si="33"/>
        <v>OK</v>
      </c>
      <c r="N26" s="173"/>
      <c r="O26" s="15"/>
      <c r="P26" s="15"/>
      <c r="Q26" s="15"/>
      <c r="R26" s="15"/>
      <c r="S26" s="15"/>
      <c r="T26" s="174"/>
      <c r="V26" s="173"/>
      <c r="W26" s="15"/>
      <c r="X26" s="15"/>
      <c r="Y26" s="15"/>
      <c r="Z26" s="15"/>
      <c r="AA26" s="15"/>
      <c r="AB26" s="174"/>
      <c r="AD26" s="173"/>
      <c r="AE26" s="15"/>
      <c r="AF26" s="15"/>
      <c r="AG26" s="15"/>
      <c r="AH26" s="15"/>
      <c r="AI26" s="15"/>
      <c r="AJ26" s="174"/>
      <c r="AL26" s="173"/>
      <c r="AM26" s="15"/>
      <c r="AN26" s="15"/>
      <c r="AO26" s="15"/>
      <c r="AP26" s="15"/>
      <c r="AQ26" s="15"/>
      <c r="AR26" s="174"/>
      <c r="AT26" s="173"/>
      <c r="AU26" s="15"/>
      <c r="AV26" s="15"/>
      <c r="AW26" s="15"/>
      <c r="AX26" s="15"/>
      <c r="AY26" s="15"/>
      <c r="AZ26" s="174"/>
      <c r="BB26" s="173"/>
      <c r="BC26" s="15"/>
      <c r="BD26" s="15"/>
      <c r="BE26" s="15"/>
      <c r="BF26" s="15"/>
      <c r="BG26" s="15"/>
      <c r="BH26" s="174"/>
      <c r="BJ26" s="173"/>
      <c r="BK26" s="15"/>
      <c r="BL26" s="15"/>
      <c r="BM26" s="15"/>
      <c r="BN26" s="15"/>
      <c r="BO26" s="15"/>
      <c r="BP26" s="174"/>
      <c r="BR26" s="173"/>
      <c r="BS26" s="15"/>
      <c r="BT26" s="15"/>
      <c r="BU26" s="15"/>
      <c r="BV26" s="15"/>
      <c r="BW26" s="15"/>
      <c r="BX26" s="174"/>
      <c r="BZ26" s="173"/>
      <c r="CA26" s="15"/>
      <c r="CB26" s="15"/>
      <c r="CC26" s="15"/>
      <c r="CD26" s="15"/>
      <c r="CE26" s="15"/>
      <c r="CF26" s="174"/>
      <c r="CH26" s="173"/>
      <c r="CI26" s="15"/>
      <c r="CJ26" s="15"/>
      <c r="CK26" s="15"/>
      <c r="CL26" s="15"/>
      <c r="CM26" s="15"/>
      <c r="CN26" s="174"/>
      <c r="CO26" s="243" t="str">
        <f t="shared" si="44"/>
        <v>OK</v>
      </c>
    </row>
    <row r="27" spans="1:93" ht="15.75" thickBot="1" x14ac:dyDescent="0.3">
      <c r="A27" s="3"/>
      <c r="B27" s="41" t="s">
        <v>259</v>
      </c>
      <c r="C27" s="93" t="s">
        <v>10</v>
      </c>
      <c r="D27" s="160" t="s">
        <v>41</v>
      </c>
      <c r="E27" s="169">
        <v>30</v>
      </c>
      <c r="F27" s="39">
        <f t="shared" si="51"/>
        <v>6630</v>
      </c>
      <c r="G27" s="39">
        <f t="shared" si="52"/>
        <v>994.5</v>
      </c>
      <c r="H27" s="39"/>
      <c r="I27" s="39"/>
      <c r="J27" s="39"/>
      <c r="K27" s="170">
        <f t="shared" si="53"/>
        <v>7624.5</v>
      </c>
      <c r="L27" s="243" t="str">
        <f t="shared" si="33"/>
        <v>OK</v>
      </c>
      <c r="N27" s="169"/>
      <c r="O27" s="39">
        <f>$F$27*0.1</f>
        <v>663</v>
      </c>
      <c r="P27" s="39">
        <f t="shared" ref="P27:P31" si="97">O27*0.15</f>
        <v>99.45</v>
      </c>
      <c r="Q27" s="39"/>
      <c r="R27" s="39"/>
      <c r="S27" s="39"/>
      <c r="T27" s="170">
        <f t="shared" ref="T27:T31" si="98">O27+P27+Q27+R27+S27</f>
        <v>762.45</v>
      </c>
      <c r="V27" s="169"/>
      <c r="W27" s="39">
        <f>$F$27*0.1</f>
        <v>663</v>
      </c>
      <c r="X27" s="39">
        <f t="shared" ref="X27:X31" si="99">W27*0.15</f>
        <v>99.45</v>
      </c>
      <c r="Y27" s="39"/>
      <c r="Z27" s="39"/>
      <c r="AA27" s="39"/>
      <c r="AB27" s="170">
        <f t="shared" ref="AB27:AB31" si="100">W27+X27+Y27+Z27+AA27</f>
        <v>762.45</v>
      </c>
      <c r="AD27" s="169"/>
      <c r="AE27" s="39">
        <f>$F$27*0.2</f>
        <v>1326</v>
      </c>
      <c r="AF27" s="39">
        <f t="shared" ref="AF27:AF31" si="101">AE27*0.15</f>
        <v>198.9</v>
      </c>
      <c r="AG27" s="39"/>
      <c r="AH27" s="39"/>
      <c r="AI27" s="39"/>
      <c r="AJ27" s="170">
        <f t="shared" ref="AJ27:AJ31" si="102">AE27+AF27+AG27+AH27+AI27</f>
        <v>1524.9</v>
      </c>
      <c r="AL27" s="169"/>
      <c r="AM27" s="39">
        <f>$F$27*0.4</f>
        <v>2652</v>
      </c>
      <c r="AN27" s="39">
        <f t="shared" ref="AN27:AN31" si="103">AM27*0.15</f>
        <v>397.8</v>
      </c>
      <c r="AO27" s="39"/>
      <c r="AP27" s="39"/>
      <c r="AQ27" s="39"/>
      <c r="AR27" s="170">
        <f t="shared" ref="AR27:AR31" si="104">AM27+AN27+AO27+AP27+AQ27</f>
        <v>3049.8</v>
      </c>
      <c r="AT27" s="169"/>
      <c r="AU27" s="39">
        <f>$F$27*0.2</f>
        <v>1326</v>
      </c>
      <c r="AV27" s="39">
        <f t="shared" ref="AV27:AV31" si="105">AU27*0.15</f>
        <v>198.9</v>
      </c>
      <c r="AW27" s="39"/>
      <c r="AX27" s="39"/>
      <c r="AY27" s="39"/>
      <c r="AZ27" s="170">
        <f t="shared" ref="AZ27:AZ31" si="106">AU27+AV27+AW27+AX27+AY27</f>
        <v>1524.9</v>
      </c>
      <c r="BB27" s="169"/>
      <c r="BC27" s="39"/>
      <c r="BD27" s="39">
        <f t="shared" ref="BD27:BD31" si="107">BC27*0.15</f>
        <v>0</v>
      </c>
      <c r="BE27" s="39"/>
      <c r="BF27" s="39"/>
      <c r="BG27" s="39"/>
      <c r="BH27" s="170">
        <f t="shared" ref="BH27:BH31" si="108">BC27+BD27+BE27+BF27+BG27</f>
        <v>0</v>
      </c>
      <c r="BJ27" s="169"/>
      <c r="BK27" s="39"/>
      <c r="BL27" s="39">
        <f t="shared" ref="BL27:BL31" si="109">BK27*0.15</f>
        <v>0</v>
      </c>
      <c r="BM27" s="39"/>
      <c r="BN27" s="39"/>
      <c r="BO27" s="39"/>
      <c r="BP27" s="170">
        <f t="shared" ref="BP27:BP31" si="110">BK27+BL27+BM27+BN27+BO27</f>
        <v>0</v>
      </c>
      <c r="BR27" s="169"/>
      <c r="BS27" s="39"/>
      <c r="BT27" s="39">
        <f t="shared" ref="BT27:BT31" si="111">BS27*0.15</f>
        <v>0</v>
      </c>
      <c r="BU27" s="39"/>
      <c r="BV27" s="39"/>
      <c r="BW27" s="39"/>
      <c r="BX27" s="170">
        <f t="shared" ref="BX27:BX31" si="112">BS27+BT27+BU27+BV27+BW27</f>
        <v>0</v>
      </c>
      <c r="BZ27" s="169"/>
      <c r="CA27" s="39"/>
      <c r="CB27" s="39">
        <f t="shared" ref="CB27:CB31" si="113">CA27*0.15</f>
        <v>0</v>
      </c>
      <c r="CC27" s="39"/>
      <c r="CD27" s="39"/>
      <c r="CE27" s="39"/>
      <c r="CF27" s="170">
        <f t="shared" ref="CF27:CF31" si="114">CA27+CB27+CC27+CD27+CE27</f>
        <v>0</v>
      </c>
      <c r="CH27" s="169"/>
      <c r="CI27" s="192">
        <f t="shared" ref="CI27:CI31" si="115">O27+W27+AE27+AM27+AU27+BC27+BK27+BS27+CA27</f>
        <v>6630</v>
      </c>
      <c r="CJ27" s="192">
        <f t="shared" ref="CJ27:CJ31" si="116">P27+X27+AF27+AN27+AV27+BD27+BL27+BT27+CB27</f>
        <v>994.5</v>
      </c>
      <c r="CK27" s="192">
        <f t="shared" ref="CK27:CK31" si="117">Q27+Y27+AG27+AO27+AW27+BE27+BM27+BU27+CC27</f>
        <v>0</v>
      </c>
      <c r="CL27" s="192">
        <f t="shared" ref="CL27:CL31" si="118">R27+Z27+AH27+AP27+AX27+BF27+BN27+BV27+CD27</f>
        <v>0</v>
      </c>
      <c r="CM27" s="192">
        <f t="shared" ref="CM27:CM31" si="119">S27+AA27+AI27+AQ27+AY27+BG27+BO27+BW27+CE27</f>
        <v>0</v>
      </c>
      <c r="CN27" s="170">
        <f t="shared" ref="CN27:CN31" si="120">CI27+CJ27+CK27+CL27+CM27</f>
        <v>7624.5</v>
      </c>
      <c r="CO27" s="243" t="str">
        <f t="shared" si="44"/>
        <v>OK</v>
      </c>
    </row>
    <row r="28" spans="1:93" s="40" customFormat="1" ht="15.75" thickBot="1" x14ac:dyDescent="0.3">
      <c r="A28" s="3"/>
      <c r="B28" s="92" t="s">
        <v>156</v>
      </c>
      <c r="C28" s="93" t="s">
        <v>10</v>
      </c>
      <c r="D28" s="160" t="s">
        <v>41</v>
      </c>
      <c r="E28" s="169">
        <v>35</v>
      </c>
      <c r="F28" s="39">
        <f t="shared" si="51"/>
        <v>7735</v>
      </c>
      <c r="G28" s="39">
        <f t="shared" si="52"/>
        <v>1160.25</v>
      </c>
      <c r="H28" s="39"/>
      <c r="I28" s="39">
        <f>7*1200</f>
        <v>8400</v>
      </c>
      <c r="J28" s="39"/>
      <c r="K28" s="170">
        <f t="shared" si="53"/>
        <v>17295.25</v>
      </c>
      <c r="L28" s="243" t="str">
        <f t="shared" si="33"/>
        <v>OK</v>
      </c>
      <c r="N28" s="169"/>
      <c r="O28" s="39"/>
      <c r="P28" s="39">
        <f t="shared" si="97"/>
        <v>0</v>
      </c>
      <c r="Q28" s="39"/>
      <c r="R28" s="39"/>
      <c r="S28" s="39"/>
      <c r="T28" s="170">
        <f t="shared" si="98"/>
        <v>0</v>
      </c>
      <c r="V28" s="169"/>
      <c r="W28" s="39">
        <f>$F$28*0.1</f>
        <v>773.5</v>
      </c>
      <c r="X28" s="39">
        <f t="shared" si="99"/>
        <v>116.02499999999999</v>
      </c>
      <c r="Y28" s="39"/>
      <c r="Z28" s="39">
        <f>$I$28*0.15</f>
        <v>1260</v>
      </c>
      <c r="AA28" s="39"/>
      <c r="AB28" s="170">
        <f t="shared" si="100"/>
        <v>2149.5250000000001</v>
      </c>
      <c r="AD28" s="169"/>
      <c r="AE28" s="39">
        <f>$F$28*0.15</f>
        <v>1160.25</v>
      </c>
      <c r="AF28" s="39">
        <f t="shared" si="101"/>
        <v>174.03749999999999</v>
      </c>
      <c r="AG28" s="39"/>
      <c r="AH28" s="39">
        <f>$I$28*0.15</f>
        <v>1260</v>
      </c>
      <c r="AI28" s="39"/>
      <c r="AJ28" s="170">
        <f t="shared" si="102"/>
        <v>2594.2874999999999</v>
      </c>
      <c r="AL28" s="169"/>
      <c r="AM28" s="39">
        <f>$F$28*0.2</f>
        <v>1547</v>
      </c>
      <c r="AN28" s="39">
        <f t="shared" si="103"/>
        <v>232.04999999999998</v>
      </c>
      <c r="AO28" s="39"/>
      <c r="AP28" s="39">
        <f>$I$28*0.15</f>
        <v>1260</v>
      </c>
      <c r="AQ28" s="39"/>
      <c r="AR28" s="170">
        <f t="shared" si="104"/>
        <v>3039.05</v>
      </c>
      <c r="AT28" s="169"/>
      <c r="AU28" s="39">
        <f>$F$28*0.15</f>
        <v>1160.25</v>
      </c>
      <c r="AV28" s="39">
        <f t="shared" si="105"/>
        <v>174.03749999999999</v>
      </c>
      <c r="AW28" s="39"/>
      <c r="AX28" s="39">
        <f>$I$28*0.15</f>
        <v>1260</v>
      </c>
      <c r="AY28" s="39"/>
      <c r="AZ28" s="170">
        <f t="shared" si="106"/>
        <v>2594.2874999999999</v>
      </c>
      <c r="BB28" s="169"/>
      <c r="BC28" s="39">
        <f>$F$28*0.15</f>
        <v>1160.25</v>
      </c>
      <c r="BD28" s="39">
        <f t="shared" si="107"/>
        <v>174.03749999999999</v>
      </c>
      <c r="BE28" s="39"/>
      <c r="BF28" s="39">
        <f>$I$28*0.15</f>
        <v>1260</v>
      </c>
      <c r="BG28" s="39"/>
      <c r="BH28" s="170">
        <f t="shared" si="108"/>
        <v>2594.2874999999999</v>
      </c>
      <c r="BJ28" s="169"/>
      <c r="BK28" s="39"/>
      <c r="BL28" s="39">
        <f t="shared" si="109"/>
        <v>0</v>
      </c>
      <c r="BM28" s="39"/>
      <c r="BN28" s="39"/>
      <c r="BO28" s="39"/>
      <c r="BP28" s="170">
        <f t="shared" si="110"/>
        <v>0</v>
      </c>
      <c r="BR28" s="169"/>
      <c r="BS28" s="39">
        <f>$F$28*0.15</f>
        <v>1160.25</v>
      </c>
      <c r="BT28" s="39">
        <f t="shared" si="111"/>
        <v>174.03749999999999</v>
      </c>
      <c r="BU28" s="39"/>
      <c r="BV28" s="39">
        <f>$I$28*0.15</f>
        <v>1260</v>
      </c>
      <c r="BW28" s="39"/>
      <c r="BX28" s="170">
        <f t="shared" si="112"/>
        <v>2594.2874999999999</v>
      </c>
      <c r="BZ28" s="169"/>
      <c r="CA28" s="39">
        <f>$F$28*0.1</f>
        <v>773.5</v>
      </c>
      <c r="CB28" s="39">
        <f t="shared" si="113"/>
        <v>116.02499999999999</v>
      </c>
      <c r="CC28" s="39"/>
      <c r="CD28" s="39">
        <f>$I$28*0.1</f>
        <v>840</v>
      </c>
      <c r="CE28" s="39"/>
      <c r="CF28" s="170">
        <f t="shared" si="114"/>
        <v>1729.5250000000001</v>
      </c>
      <c r="CH28" s="169"/>
      <c r="CI28" s="192">
        <f t="shared" si="115"/>
        <v>7735</v>
      </c>
      <c r="CJ28" s="192">
        <f t="shared" si="116"/>
        <v>1160.25</v>
      </c>
      <c r="CK28" s="192">
        <f t="shared" si="117"/>
        <v>0</v>
      </c>
      <c r="CL28" s="192">
        <f t="shared" si="118"/>
        <v>8400</v>
      </c>
      <c r="CM28" s="192">
        <f t="shared" si="119"/>
        <v>0</v>
      </c>
      <c r="CN28" s="170">
        <f t="shared" si="120"/>
        <v>17295.25</v>
      </c>
      <c r="CO28" s="243" t="str">
        <f t="shared" si="44"/>
        <v>OK</v>
      </c>
    </row>
    <row r="29" spans="1:93" ht="16.5" customHeight="1" thickBot="1" x14ac:dyDescent="0.3">
      <c r="A29" s="3"/>
      <c r="B29" s="92" t="s">
        <v>126</v>
      </c>
      <c r="C29" s="93" t="s">
        <v>10</v>
      </c>
      <c r="D29" s="160" t="s">
        <v>41</v>
      </c>
      <c r="E29" s="169">
        <v>40</v>
      </c>
      <c r="F29" s="39">
        <f t="shared" si="51"/>
        <v>8840</v>
      </c>
      <c r="G29" s="39">
        <f t="shared" si="52"/>
        <v>1326</v>
      </c>
      <c r="H29" s="39"/>
      <c r="I29" s="39">
        <v>65000</v>
      </c>
      <c r="J29" s="39"/>
      <c r="K29" s="170">
        <f t="shared" si="53"/>
        <v>75166</v>
      </c>
      <c r="L29" s="243" t="str">
        <f t="shared" si="33"/>
        <v>OK</v>
      </c>
      <c r="N29" s="169"/>
      <c r="O29" s="39"/>
      <c r="P29" s="39">
        <f t="shared" si="97"/>
        <v>0</v>
      </c>
      <c r="Q29" s="39"/>
      <c r="R29" s="39"/>
      <c r="S29" s="39"/>
      <c r="T29" s="170">
        <f t="shared" si="98"/>
        <v>0</v>
      </c>
      <c r="V29" s="169"/>
      <c r="W29" s="39">
        <f>$F$29*0.1</f>
        <v>884</v>
      </c>
      <c r="X29" s="39">
        <f t="shared" si="99"/>
        <v>132.6</v>
      </c>
      <c r="Y29" s="39"/>
      <c r="Z29" s="39">
        <f>$I$29*0.15</f>
        <v>9750</v>
      </c>
      <c r="AA29" s="39"/>
      <c r="AB29" s="170">
        <f t="shared" si="100"/>
        <v>10766.6</v>
      </c>
      <c r="AD29" s="169"/>
      <c r="AE29" s="39">
        <f>$F$29*0.15</f>
        <v>1326</v>
      </c>
      <c r="AF29" s="39">
        <f t="shared" si="101"/>
        <v>198.9</v>
      </c>
      <c r="AG29" s="39"/>
      <c r="AH29" s="39">
        <f>$I$29*0.15</f>
        <v>9750</v>
      </c>
      <c r="AI29" s="39"/>
      <c r="AJ29" s="170">
        <f t="shared" si="102"/>
        <v>11274.9</v>
      </c>
      <c r="AL29" s="169"/>
      <c r="AM29" s="39">
        <f>$F$29*0.2</f>
        <v>1768</v>
      </c>
      <c r="AN29" s="39">
        <f t="shared" si="103"/>
        <v>265.2</v>
      </c>
      <c r="AO29" s="39"/>
      <c r="AP29" s="39">
        <f>$I$29*0.15</f>
        <v>9750</v>
      </c>
      <c r="AQ29" s="39"/>
      <c r="AR29" s="170">
        <f t="shared" si="104"/>
        <v>11783.2</v>
      </c>
      <c r="AT29" s="169"/>
      <c r="AU29" s="39">
        <f>$F$29*0.15</f>
        <v>1326</v>
      </c>
      <c r="AV29" s="39">
        <f t="shared" si="105"/>
        <v>198.9</v>
      </c>
      <c r="AW29" s="39"/>
      <c r="AX29" s="39">
        <f>$I$29*0.15</f>
        <v>9750</v>
      </c>
      <c r="AY29" s="39"/>
      <c r="AZ29" s="170">
        <f t="shared" si="106"/>
        <v>11274.9</v>
      </c>
      <c r="BB29" s="169"/>
      <c r="BC29" s="39">
        <f>$F$29*0.15</f>
        <v>1326</v>
      </c>
      <c r="BD29" s="39">
        <f t="shared" si="107"/>
        <v>198.9</v>
      </c>
      <c r="BE29" s="39"/>
      <c r="BF29" s="39">
        <f>$I$29*0.15</f>
        <v>9750</v>
      </c>
      <c r="BG29" s="39"/>
      <c r="BH29" s="170">
        <f t="shared" si="108"/>
        <v>11274.9</v>
      </c>
      <c r="BJ29" s="169"/>
      <c r="BK29" s="39"/>
      <c r="BL29" s="39">
        <f t="shared" si="109"/>
        <v>0</v>
      </c>
      <c r="BM29" s="39"/>
      <c r="BN29" s="39"/>
      <c r="BO29" s="39"/>
      <c r="BP29" s="170">
        <f t="shared" si="110"/>
        <v>0</v>
      </c>
      <c r="BR29" s="169"/>
      <c r="BS29" s="39">
        <f>$F$29*0.15</f>
        <v>1326</v>
      </c>
      <c r="BT29" s="39">
        <f t="shared" si="111"/>
        <v>198.9</v>
      </c>
      <c r="BU29" s="39"/>
      <c r="BV29" s="39">
        <f>$I$29*0.15</f>
        <v>9750</v>
      </c>
      <c r="BW29" s="39"/>
      <c r="BX29" s="170">
        <f t="shared" si="112"/>
        <v>11274.9</v>
      </c>
      <c r="BZ29" s="169"/>
      <c r="CA29" s="39">
        <f>$F$29*0.1</f>
        <v>884</v>
      </c>
      <c r="CB29" s="39">
        <f t="shared" si="113"/>
        <v>132.6</v>
      </c>
      <c r="CC29" s="39"/>
      <c r="CD29" s="39">
        <f>$I$29*0.1</f>
        <v>6500</v>
      </c>
      <c r="CE29" s="39"/>
      <c r="CF29" s="170">
        <f t="shared" si="114"/>
        <v>7516.6</v>
      </c>
      <c r="CH29" s="169"/>
      <c r="CI29" s="192">
        <f t="shared" si="115"/>
        <v>8840</v>
      </c>
      <c r="CJ29" s="192">
        <f t="shared" si="116"/>
        <v>1326</v>
      </c>
      <c r="CK29" s="192">
        <f t="shared" si="117"/>
        <v>0</v>
      </c>
      <c r="CL29" s="192">
        <f t="shared" si="118"/>
        <v>65000</v>
      </c>
      <c r="CM29" s="192">
        <f t="shared" si="119"/>
        <v>0</v>
      </c>
      <c r="CN29" s="170">
        <f t="shared" si="120"/>
        <v>75166</v>
      </c>
      <c r="CO29" s="243" t="str">
        <f t="shared" si="44"/>
        <v>OK</v>
      </c>
    </row>
    <row r="30" spans="1:93" ht="15.75" thickBot="1" x14ac:dyDescent="0.3">
      <c r="A30" s="3"/>
      <c r="B30" s="92" t="s">
        <v>40</v>
      </c>
      <c r="C30" s="93" t="s">
        <v>10</v>
      </c>
      <c r="D30" s="160" t="s">
        <v>41</v>
      </c>
      <c r="E30" s="169">
        <v>10</v>
      </c>
      <c r="F30" s="39">
        <f t="shared" si="51"/>
        <v>2210</v>
      </c>
      <c r="G30" s="39">
        <f t="shared" si="52"/>
        <v>331.5</v>
      </c>
      <c r="H30" s="39"/>
      <c r="I30" s="39"/>
      <c r="J30" s="39"/>
      <c r="K30" s="170">
        <f t="shared" si="53"/>
        <v>2541.5</v>
      </c>
      <c r="L30" s="243" t="str">
        <f t="shared" si="33"/>
        <v>OK</v>
      </c>
      <c r="N30" s="169"/>
      <c r="O30" s="39"/>
      <c r="P30" s="39">
        <f t="shared" si="97"/>
        <v>0</v>
      </c>
      <c r="Q30" s="39"/>
      <c r="R30" s="39"/>
      <c r="S30" s="39"/>
      <c r="T30" s="170">
        <f t="shared" si="98"/>
        <v>0</v>
      </c>
      <c r="V30" s="169"/>
      <c r="W30" s="39"/>
      <c r="X30" s="39">
        <f t="shared" si="99"/>
        <v>0</v>
      </c>
      <c r="Y30" s="39"/>
      <c r="Z30" s="39"/>
      <c r="AA30" s="39"/>
      <c r="AB30" s="170">
        <f t="shared" si="100"/>
        <v>0</v>
      </c>
      <c r="AD30" s="169"/>
      <c r="AE30" s="39"/>
      <c r="AF30" s="39">
        <f t="shared" si="101"/>
        <v>0</v>
      </c>
      <c r="AG30" s="39"/>
      <c r="AH30" s="39"/>
      <c r="AI30" s="39"/>
      <c r="AJ30" s="170">
        <f t="shared" si="102"/>
        <v>0</v>
      </c>
      <c r="AL30" s="169"/>
      <c r="AM30" s="39"/>
      <c r="AN30" s="39">
        <f t="shared" si="103"/>
        <v>0</v>
      </c>
      <c r="AO30" s="39"/>
      <c r="AP30" s="39"/>
      <c r="AQ30" s="39"/>
      <c r="AR30" s="170">
        <f t="shared" si="104"/>
        <v>0</v>
      </c>
      <c r="AT30" s="169"/>
      <c r="AU30" s="39"/>
      <c r="AV30" s="39">
        <f t="shared" si="105"/>
        <v>0</v>
      </c>
      <c r="AW30" s="39"/>
      <c r="AX30" s="39"/>
      <c r="AY30" s="39"/>
      <c r="AZ30" s="170">
        <f t="shared" si="106"/>
        <v>0</v>
      </c>
      <c r="BB30" s="169"/>
      <c r="BC30" s="39"/>
      <c r="BD30" s="39">
        <f t="shared" si="107"/>
        <v>0</v>
      </c>
      <c r="BE30" s="39"/>
      <c r="BF30" s="39"/>
      <c r="BG30" s="39"/>
      <c r="BH30" s="170">
        <f t="shared" si="108"/>
        <v>0</v>
      </c>
      <c r="BJ30" s="169"/>
      <c r="BK30" s="39"/>
      <c r="BL30" s="39">
        <f t="shared" si="109"/>
        <v>0</v>
      </c>
      <c r="BM30" s="39"/>
      <c r="BN30" s="39"/>
      <c r="BO30" s="39"/>
      <c r="BP30" s="170">
        <f t="shared" si="110"/>
        <v>0</v>
      </c>
      <c r="BR30" s="169"/>
      <c r="BS30" s="39"/>
      <c r="BT30" s="39">
        <f t="shared" si="111"/>
        <v>0</v>
      </c>
      <c r="BU30" s="39"/>
      <c r="BV30" s="39"/>
      <c r="BW30" s="39"/>
      <c r="BX30" s="170">
        <f t="shared" si="112"/>
        <v>0</v>
      </c>
      <c r="BZ30" s="169"/>
      <c r="CA30" s="39">
        <f>F30</f>
        <v>2210</v>
      </c>
      <c r="CB30" s="39">
        <f t="shared" si="113"/>
        <v>331.5</v>
      </c>
      <c r="CC30" s="39"/>
      <c r="CD30" s="39"/>
      <c r="CE30" s="39"/>
      <c r="CF30" s="170">
        <f t="shared" si="114"/>
        <v>2541.5</v>
      </c>
      <c r="CH30" s="169"/>
      <c r="CI30" s="192">
        <f t="shared" si="115"/>
        <v>2210</v>
      </c>
      <c r="CJ30" s="192">
        <f t="shared" si="116"/>
        <v>331.5</v>
      </c>
      <c r="CK30" s="192">
        <f t="shared" si="117"/>
        <v>0</v>
      </c>
      <c r="CL30" s="192">
        <f t="shared" si="118"/>
        <v>0</v>
      </c>
      <c r="CM30" s="192">
        <f t="shared" si="119"/>
        <v>0</v>
      </c>
      <c r="CN30" s="170">
        <f t="shared" si="120"/>
        <v>2541.5</v>
      </c>
      <c r="CO30" s="243" t="str">
        <f t="shared" si="44"/>
        <v>OK</v>
      </c>
    </row>
    <row r="31" spans="1:93" ht="15.75" thickBot="1" x14ac:dyDescent="0.3">
      <c r="A31" s="3"/>
      <c r="B31" s="92"/>
      <c r="C31" s="93"/>
      <c r="D31" s="160"/>
      <c r="E31" s="169"/>
      <c r="F31" s="39">
        <f t="shared" si="51"/>
        <v>0</v>
      </c>
      <c r="G31" s="39">
        <f t="shared" si="52"/>
        <v>0</v>
      </c>
      <c r="H31" s="39"/>
      <c r="I31" s="39"/>
      <c r="J31" s="39"/>
      <c r="K31" s="170">
        <f t="shared" si="53"/>
        <v>0</v>
      </c>
      <c r="L31" s="243" t="str">
        <f t="shared" si="33"/>
        <v>OK</v>
      </c>
      <c r="N31" s="169"/>
      <c r="O31" s="39"/>
      <c r="P31" s="39">
        <f t="shared" si="97"/>
        <v>0</v>
      </c>
      <c r="Q31" s="39"/>
      <c r="R31" s="39"/>
      <c r="S31" s="39"/>
      <c r="T31" s="170">
        <f t="shared" si="98"/>
        <v>0</v>
      </c>
      <c r="V31" s="169"/>
      <c r="W31" s="39"/>
      <c r="X31" s="39">
        <f t="shared" si="99"/>
        <v>0</v>
      </c>
      <c r="Y31" s="39"/>
      <c r="Z31" s="39"/>
      <c r="AA31" s="39"/>
      <c r="AB31" s="170">
        <f t="shared" si="100"/>
        <v>0</v>
      </c>
      <c r="AD31" s="169"/>
      <c r="AE31" s="39"/>
      <c r="AF31" s="39">
        <f t="shared" si="101"/>
        <v>0</v>
      </c>
      <c r="AG31" s="39"/>
      <c r="AH31" s="39"/>
      <c r="AI31" s="39"/>
      <c r="AJ31" s="170">
        <f t="shared" si="102"/>
        <v>0</v>
      </c>
      <c r="AL31" s="169"/>
      <c r="AM31" s="39"/>
      <c r="AN31" s="39">
        <f t="shared" si="103"/>
        <v>0</v>
      </c>
      <c r="AO31" s="39"/>
      <c r="AP31" s="39"/>
      <c r="AQ31" s="39"/>
      <c r="AR31" s="170">
        <f t="shared" si="104"/>
        <v>0</v>
      </c>
      <c r="AT31" s="169"/>
      <c r="AU31" s="39"/>
      <c r="AV31" s="39">
        <f t="shared" si="105"/>
        <v>0</v>
      </c>
      <c r="AW31" s="39"/>
      <c r="AX31" s="39"/>
      <c r="AY31" s="39"/>
      <c r="AZ31" s="170">
        <f t="shared" si="106"/>
        <v>0</v>
      </c>
      <c r="BB31" s="169"/>
      <c r="BC31" s="39"/>
      <c r="BD31" s="39">
        <f t="shared" si="107"/>
        <v>0</v>
      </c>
      <c r="BE31" s="39"/>
      <c r="BF31" s="39"/>
      <c r="BG31" s="39"/>
      <c r="BH31" s="170">
        <f t="shared" si="108"/>
        <v>0</v>
      </c>
      <c r="BJ31" s="169"/>
      <c r="BK31" s="39"/>
      <c r="BL31" s="39">
        <f t="shared" si="109"/>
        <v>0</v>
      </c>
      <c r="BM31" s="39"/>
      <c r="BN31" s="39"/>
      <c r="BO31" s="39"/>
      <c r="BP31" s="170">
        <f t="shared" si="110"/>
        <v>0</v>
      </c>
      <c r="BR31" s="169"/>
      <c r="BS31" s="39"/>
      <c r="BT31" s="39">
        <f t="shared" si="111"/>
        <v>0</v>
      </c>
      <c r="BU31" s="39"/>
      <c r="BV31" s="39"/>
      <c r="BW31" s="39"/>
      <c r="BX31" s="170">
        <f t="shared" si="112"/>
        <v>0</v>
      </c>
      <c r="BZ31" s="169"/>
      <c r="CA31" s="39"/>
      <c r="CB31" s="39">
        <f t="shared" si="113"/>
        <v>0</v>
      </c>
      <c r="CC31" s="39"/>
      <c r="CD31" s="39"/>
      <c r="CE31" s="39"/>
      <c r="CF31" s="170">
        <f t="shared" si="114"/>
        <v>0</v>
      </c>
      <c r="CH31" s="169"/>
      <c r="CI31" s="192">
        <f t="shared" si="115"/>
        <v>0</v>
      </c>
      <c r="CJ31" s="192">
        <f t="shared" si="116"/>
        <v>0</v>
      </c>
      <c r="CK31" s="192">
        <f t="shared" si="117"/>
        <v>0</v>
      </c>
      <c r="CL31" s="192">
        <f t="shared" si="118"/>
        <v>0</v>
      </c>
      <c r="CM31" s="192">
        <f t="shared" si="119"/>
        <v>0</v>
      </c>
      <c r="CN31" s="170">
        <f t="shared" si="120"/>
        <v>0</v>
      </c>
      <c r="CO31" s="243" t="str">
        <f t="shared" si="44"/>
        <v>OK</v>
      </c>
    </row>
    <row r="32" spans="1:93" ht="16.5" thickBot="1" x14ac:dyDescent="0.3">
      <c r="A32" s="1"/>
      <c r="B32" s="78" t="s">
        <v>83</v>
      </c>
      <c r="C32" s="2"/>
      <c r="D32" s="162"/>
      <c r="E32" s="171"/>
      <c r="F32" s="50">
        <f t="shared" ref="F32:K32" si="121">SUM(F14:F31)</f>
        <v>60492</v>
      </c>
      <c r="G32" s="50">
        <f t="shared" si="121"/>
        <v>9073.7999999999993</v>
      </c>
      <c r="H32" s="50">
        <f t="shared" si="121"/>
        <v>3600</v>
      </c>
      <c r="I32" s="50">
        <f t="shared" si="121"/>
        <v>144400</v>
      </c>
      <c r="J32" s="50">
        <f t="shared" si="121"/>
        <v>3000</v>
      </c>
      <c r="K32" s="175">
        <f t="shared" si="121"/>
        <v>220565.8</v>
      </c>
      <c r="L32" s="243" t="str">
        <f t="shared" si="33"/>
        <v>OK</v>
      </c>
      <c r="N32" s="171"/>
      <c r="O32" s="50">
        <f t="shared" ref="O32:T32" si="122">SUM(O14:O31)</f>
        <v>12048.8</v>
      </c>
      <c r="P32" s="50">
        <f t="shared" si="122"/>
        <v>1807.3200000000002</v>
      </c>
      <c r="Q32" s="50">
        <f t="shared" si="122"/>
        <v>514.28571428571433</v>
      </c>
      <c r="R32" s="50">
        <f t="shared" si="122"/>
        <v>15750</v>
      </c>
      <c r="S32" s="50">
        <f t="shared" si="122"/>
        <v>3000</v>
      </c>
      <c r="T32" s="175">
        <f t="shared" si="122"/>
        <v>33120.405714285713</v>
      </c>
      <c r="V32" s="171"/>
      <c r="W32" s="50">
        <f t="shared" ref="W32:AB32" si="123">SUM(W14:W31)</f>
        <v>4088.5</v>
      </c>
      <c r="X32" s="50">
        <f t="shared" si="123"/>
        <v>613.27499999999998</v>
      </c>
      <c r="Y32" s="50">
        <f t="shared" si="123"/>
        <v>514.28571428571433</v>
      </c>
      <c r="Z32" s="50">
        <f t="shared" si="123"/>
        <v>17510</v>
      </c>
      <c r="AA32" s="50">
        <f t="shared" si="123"/>
        <v>0</v>
      </c>
      <c r="AB32" s="175">
        <f t="shared" si="123"/>
        <v>22726.060714285715</v>
      </c>
      <c r="AD32" s="171"/>
      <c r="AE32" s="50">
        <f t="shared" ref="AE32:AJ32" si="124">SUM(AE14:AE31)</f>
        <v>11768.25</v>
      </c>
      <c r="AF32" s="50">
        <f t="shared" si="124"/>
        <v>1765.2375000000002</v>
      </c>
      <c r="AG32" s="50">
        <f t="shared" si="124"/>
        <v>514.28571428571433</v>
      </c>
      <c r="AH32" s="50">
        <f t="shared" si="124"/>
        <v>27260</v>
      </c>
      <c r="AI32" s="50">
        <f t="shared" si="124"/>
        <v>0</v>
      </c>
      <c r="AJ32" s="175">
        <f t="shared" si="124"/>
        <v>41307.773214285713</v>
      </c>
      <c r="AL32" s="171"/>
      <c r="AM32" s="50">
        <f t="shared" ref="AM32:AR32" si="125">SUM(AM14:AM31)</f>
        <v>12155</v>
      </c>
      <c r="AN32" s="50">
        <f t="shared" si="125"/>
        <v>1823.25</v>
      </c>
      <c r="AO32" s="50">
        <f t="shared" si="125"/>
        <v>514.28571428571433</v>
      </c>
      <c r="AP32" s="50">
        <f t="shared" si="125"/>
        <v>24010</v>
      </c>
      <c r="AQ32" s="50">
        <f t="shared" si="125"/>
        <v>0</v>
      </c>
      <c r="AR32" s="175">
        <f t="shared" si="125"/>
        <v>38502.53571428571</v>
      </c>
      <c r="AT32" s="171"/>
      <c r="AU32" s="50">
        <f t="shared" ref="AU32:AZ32" si="126">SUM(AU14:AU31)</f>
        <v>10884.25</v>
      </c>
      <c r="AV32" s="50">
        <f t="shared" si="126"/>
        <v>1632.6375</v>
      </c>
      <c r="AW32" s="50">
        <f t="shared" si="126"/>
        <v>514.28571428571433</v>
      </c>
      <c r="AX32" s="50">
        <f t="shared" si="126"/>
        <v>24010</v>
      </c>
      <c r="AY32" s="50">
        <f t="shared" si="126"/>
        <v>0</v>
      </c>
      <c r="AZ32" s="175">
        <f t="shared" si="126"/>
        <v>37041.173214285714</v>
      </c>
      <c r="BB32" s="171"/>
      <c r="BC32" s="50">
        <f t="shared" ref="BC32:BH32" si="127">SUM(BC14:BC31)</f>
        <v>2486.25</v>
      </c>
      <c r="BD32" s="50">
        <f t="shared" si="127"/>
        <v>372.9375</v>
      </c>
      <c r="BE32" s="50">
        <f t="shared" si="127"/>
        <v>0</v>
      </c>
      <c r="BF32" s="50">
        <f t="shared" si="127"/>
        <v>11010</v>
      </c>
      <c r="BG32" s="50">
        <f t="shared" si="127"/>
        <v>0</v>
      </c>
      <c r="BH32" s="175">
        <f t="shared" si="127"/>
        <v>13869.1875</v>
      </c>
      <c r="BJ32" s="171"/>
      <c r="BK32" s="50">
        <f t="shared" ref="BK32:BP32" si="128">SUM(BK14:BK31)</f>
        <v>353.6</v>
      </c>
      <c r="BL32" s="50">
        <f t="shared" si="128"/>
        <v>53.04</v>
      </c>
      <c r="BM32" s="50">
        <f t="shared" si="128"/>
        <v>514.28571428571433</v>
      </c>
      <c r="BN32" s="50">
        <f t="shared" si="128"/>
        <v>6500</v>
      </c>
      <c r="BO32" s="50">
        <f t="shared" si="128"/>
        <v>0</v>
      </c>
      <c r="BP32" s="175">
        <f t="shared" si="128"/>
        <v>7420.9257142857141</v>
      </c>
      <c r="BR32" s="171"/>
      <c r="BS32" s="50">
        <f t="shared" ref="BS32:BX32" si="129">SUM(BS14:BS31)</f>
        <v>2486.25</v>
      </c>
      <c r="BT32" s="50">
        <f t="shared" si="129"/>
        <v>372.9375</v>
      </c>
      <c r="BU32" s="50">
        <f t="shared" si="129"/>
        <v>0</v>
      </c>
      <c r="BV32" s="50">
        <f t="shared" si="129"/>
        <v>11010</v>
      </c>
      <c r="BW32" s="50">
        <f t="shared" si="129"/>
        <v>0</v>
      </c>
      <c r="BX32" s="175">
        <f t="shared" si="129"/>
        <v>13869.1875</v>
      </c>
      <c r="BZ32" s="171"/>
      <c r="CA32" s="50">
        <f t="shared" ref="CA32:CF32" si="130">SUM(CA14:CA31)</f>
        <v>4221.1000000000004</v>
      </c>
      <c r="CB32" s="50">
        <f t="shared" si="130"/>
        <v>633.16499999999996</v>
      </c>
      <c r="CC32" s="50">
        <f t="shared" si="130"/>
        <v>514.28571428571433</v>
      </c>
      <c r="CD32" s="50">
        <f t="shared" si="130"/>
        <v>7340</v>
      </c>
      <c r="CE32" s="50">
        <f t="shared" si="130"/>
        <v>0</v>
      </c>
      <c r="CF32" s="175">
        <f t="shared" si="130"/>
        <v>12708.550714285715</v>
      </c>
      <c r="CH32" s="171"/>
      <c r="CI32" s="50">
        <f t="shared" ref="CI32:CN32" si="131">SUM(CI14:CI31)</f>
        <v>60492</v>
      </c>
      <c r="CJ32" s="50">
        <f t="shared" si="131"/>
        <v>9073.7999999999993</v>
      </c>
      <c r="CK32" s="50">
        <f t="shared" si="131"/>
        <v>3600</v>
      </c>
      <c r="CL32" s="50">
        <f t="shared" si="131"/>
        <v>144400</v>
      </c>
      <c r="CM32" s="50">
        <f t="shared" si="131"/>
        <v>3000</v>
      </c>
      <c r="CN32" s="175">
        <f t="shared" si="131"/>
        <v>220565.8</v>
      </c>
      <c r="CO32" s="243" t="str">
        <f t="shared" si="44"/>
        <v>OK</v>
      </c>
    </row>
    <row r="33" spans="1:93" ht="16.5" thickBot="1" x14ac:dyDescent="0.3">
      <c r="A33" s="4"/>
      <c r="B33" s="79" t="s">
        <v>67</v>
      </c>
      <c r="C33" s="150"/>
      <c r="D33" s="6"/>
      <c r="E33" s="176"/>
      <c r="F33" s="6"/>
      <c r="G33" s="6"/>
      <c r="H33" s="6"/>
      <c r="I33" s="6"/>
      <c r="J33" s="6"/>
      <c r="K33" s="177"/>
      <c r="L33" s="243" t="str">
        <f t="shared" si="33"/>
        <v>OK</v>
      </c>
      <c r="N33" s="176"/>
      <c r="O33" s="6"/>
      <c r="P33" s="6"/>
      <c r="Q33" s="6"/>
      <c r="R33" s="6"/>
      <c r="S33" s="6"/>
      <c r="T33" s="177"/>
      <c r="V33" s="176"/>
      <c r="W33" s="6"/>
      <c r="X33" s="6"/>
      <c r="Y33" s="6"/>
      <c r="Z33" s="6"/>
      <c r="AA33" s="6"/>
      <c r="AB33" s="177"/>
      <c r="AD33" s="176"/>
      <c r="AE33" s="6"/>
      <c r="AF33" s="6"/>
      <c r="AG33" s="6"/>
      <c r="AH33" s="6"/>
      <c r="AI33" s="6"/>
      <c r="AJ33" s="177"/>
      <c r="AL33" s="176"/>
      <c r="AM33" s="6"/>
      <c r="AN33" s="6"/>
      <c r="AO33" s="6"/>
      <c r="AP33" s="6"/>
      <c r="AQ33" s="6"/>
      <c r="AR33" s="177"/>
      <c r="AT33" s="176"/>
      <c r="AU33" s="6"/>
      <c r="AV33" s="6"/>
      <c r="AW33" s="6"/>
      <c r="AX33" s="6"/>
      <c r="AY33" s="6"/>
      <c r="AZ33" s="177"/>
      <c r="BB33" s="176"/>
      <c r="BC33" s="6"/>
      <c r="BD33" s="6"/>
      <c r="BE33" s="6"/>
      <c r="BF33" s="6"/>
      <c r="BG33" s="6"/>
      <c r="BH33" s="177"/>
      <c r="BJ33" s="176"/>
      <c r="BK33" s="6"/>
      <c r="BL33" s="6"/>
      <c r="BM33" s="6"/>
      <c r="BN33" s="6"/>
      <c r="BO33" s="6"/>
      <c r="BP33" s="177"/>
      <c r="BR33" s="176"/>
      <c r="BS33" s="6"/>
      <c r="BT33" s="6"/>
      <c r="BU33" s="6"/>
      <c r="BV33" s="6"/>
      <c r="BW33" s="6"/>
      <c r="BX33" s="177"/>
      <c r="BZ33" s="176"/>
      <c r="CA33" s="6"/>
      <c r="CB33" s="6"/>
      <c r="CC33" s="6"/>
      <c r="CD33" s="6"/>
      <c r="CE33" s="6"/>
      <c r="CF33" s="177"/>
      <c r="CH33" s="176"/>
      <c r="CI33" s="6"/>
      <c r="CJ33" s="6"/>
      <c r="CK33" s="6"/>
      <c r="CL33" s="6"/>
      <c r="CM33" s="6"/>
      <c r="CN33" s="177"/>
      <c r="CO33" s="243" t="str">
        <f t="shared" si="44"/>
        <v>OK</v>
      </c>
    </row>
    <row r="34" spans="1:93" ht="15.75" thickBot="1" x14ac:dyDescent="0.3">
      <c r="A34" s="17"/>
      <c r="B34" s="28" t="s">
        <v>44</v>
      </c>
      <c r="C34" s="115"/>
      <c r="D34" s="164"/>
      <c r="E34" s="178"/>
      <c r="F34" s="18"/>
      <c r="G34" s="18"/>
      <c r="H34" s="18"/>
      <c r="I34" s="18"/>
      <c r="J34" s="18"/>
      <c r="K34" s="179"/>
      <c r="L34" s="243" t="str">
        <f t="shared" si="33"/>
        <v>OK</v>
      </c>
      <c r="N34" s="178"/>
      <c r="O34" s="18"/>
      <c r="P34" s="18"/>
      <c r="Q34" s="18"/>
      <c r="R34" s="18"/>
      <c r="S34" s="18"/>
      <c r="T34" s="179"/>
      <c r="V34" s="178"/>
      <c r="W34" s="18"/>
      <c r="X34" s="18"/>
      <c r="Y34" s="18"/>
      <c r="Z34" s="18"/>
      <c r="AA34" s="18"/>
      <c r="AB34" s="179"/>
      <c r="AD34" s="178"/>
      <c r="AE34" s="18"/>
      <c r="AF34" s="18"/>
      <c r="AG34" s="18"/>
      <c r="AH34" s="18"/>
      <c r="AI34" s="18"/>
      <c r="AJ34" s="179"/>
      <c r="AL34" s="178"/>
      <c r="AM34" s="18"/>
      <c r="AN34" s="18"/>
      <c r="AO34" s="18"/>
      <c r="AP34" s="18"/>
      <c r="AQ34" s="18"/>
      <c r="AR34" s="179"/>
      <c r="AT34" s="178"/>
      <c r="AU34" s="18"/>
      <c r="AV34" s="18"/>
      <c r="AW34" s="18"/>
      <c r="AX34" s="18"/>
      <c r="AY34" s="18"/>
      <c r="AZ34" s="179"/>
      <c r="BB34" s="178"/>
      <c r="BC34" s="18"/>
      <c r="BD34" s="18"/>
      <c r="BE34" s="18"/>
      <c r="BF34" s="18"/>
      <c r="BG34" s="18"/>
      <c r="BH34" s="179"/>
      <c r="BJ34" s="178"/>
      <c r="BK34" s="18"/>
      <c r="BL34" s="18"/>
      <c r="BM34" s="18"/>
      <c r="BN34" s="18"/>
      <c r="BO34" s="18"/>
      <c r="BP34" s="179"/>
      <c r="BR34" s="178"/>
      <c r="BS34" s="18"/>
      <c r="BT34" s="18"/>
      <c r="BU34" s="18"/>
      <c r="BV34" s="18"/>
      <c r="BW34" s="18"/>
      <c r="BX34" s="179"/>
      <c r="BZ34" s="178"/>
      <c r="CA34" s="18"/>
      <c r="CB34" s="18"/>
      <c r="CC34" s="18"/>
      <c r="CD34" s="18"/>
      <c r="CE34" s="18"/>
      <c r="CF34" s="179"/>
      <c r="CH34" s="178"/>
      <c r="CI34" s="18"/>
      <c r="CJ34" s="18"/>
      <c r="CK34" s="18"/>
      <c r="CL34" s="18"/>
      <c r="CM34" s="18"/>
      <c r="CN34" s="179"/>
      <c r="CO34" s="243" t="str">
        <f t="shared" si="44"/>
        <v>OK</v>
      </c>
    </row>
    <row r="35" spans="1:93" ht="15.75" thickBot="1" x14ac:dyDescent="0.3">
      <c r="A35" s="3"/>
      <c r="B35" s="41" t="s">
        <v>250</v>
      </c>
      <c r="C35" s="226" t="s">
        <v>424</v>
      </c>
      <c r="D35" s="225" t="s">
        <v>41</v>
      </c>
      <c r="E35" s="169">
        <v>1</v>
      </c>
      <c r="F35" s="39">
        <f t="shared" ref="F35:F39" si="132">E35*$C$2</f>
        <v>221</v>
      </c>
      <c r="G35" s="39">
        <f t="shared" ref="G35:G39" si="133">F35*0.15</f>
        <v>33.15</v>
      </c>
      <c r="H35" s="39"/>
      <c r="I35" s="39"/>
      <c r="J35" s="39"/>
      <c r="K35" s="170">
        <f t="shared" ref="K35:K39" si="134">F35+G35+H35+I35+J35</f>
        <v>254.15</v>
      </c>
      <c r="L35" s="243" t="str">
        <f t="shared" si="33"/>
        <v>OK</v>
      </c>
      <c r="N35" s="169"/>
      <c r="O35" s="39">
        <f>F35</f>
        <v>221</v>
      </c>
      <c r="P35" s="39">
        <f t="shared" ref="P35:P39" si="135">O35*0.15</f>
        <v>33.15</v>
      </c>
      <c r="Q35" s="39"/>
      <c r="R35" s="39"/>
      <c r="S35" s="39"/>
      <c r="T35" s="170">
        <f t="shared" ref="T35:T39" si="136">O35+P35+Q35+R35+S35</f>
        <v>254.15</v>
      </c>
      <c r="V35" s="169"/>
      <c r="W35" s="39"/>
      <c r="X35" s="39">
        <f t="shared" ref="X35:X39" si="137">W35*0.15</f>
        <v>0</v>
      </c>
      <c r="Y35" s="39"/>
      <c r="Z35" s="39"/>
      <c r="AA35" s="39"/>
      <c r="AB35" s="170">
        <f t="shared" ref="AB35:AB39" si="138">W35+X35+Y35+Z35+AA35</f>
        <v>0</v>
      </c>
      <c r="AD35" s="169"/>
      <c r="AE35" s="39"/>
      <c r="AF35" s="39">
        <f t="shared" ref="AF35:AF39" si="139">AE35*0.15</f>
        <v>0</v>
      </c>
      <c r="AG35" s="39"/>
      <c r="AH35" s="39"/>
      <c r="AI35" s="39"/>
      <c r="AJ35" s="170">
        <f t="shared" ref="AJ35:AJ39" si="140">AE35+AF35+AG35+AH35+AI35</f>
        <v>0</v>
      </c>
      <c r="AL35" s="169"/>
      <c r="AM35" s="39"/>
      <c r="AN35" s="39">
        <f t="shared" ref="AN35:AN39" si="141">AM35*0.15</f>
        <v>0</v>
      </c>
      <c r="AO35" s="39"/>
      <c r="AP35" s="39"/>
      <c r="AQ35" s="39"/>
      <c r="AR35" s="170">
        <f t="shared" ref="AR35:AR39" si="142">AM35+AN35+AO35+AP35+AQ35</f>
        <v>0</v>
      </c>
      <c r="AT35" s="169"/>
      <c r="AU35" s="39"/>
      <c r="AV35" s="39">
        <f t="shared" ref="AV35:AV39" si="143">AU35*0.15</f>
        <v>0</v>
      </c>
      <c r="AW35" s="39"/>
      <c r="AX35" s="39"/>
      <c r="AY35" s="39"/>
      <c r="AZ35" s="170">
        <f t="shared" ref="AZ35:AZ39" si="144">AU35+AV35+AW35+AX35+AY35</f>
        <v>0</v>
      </c>
      <c r="BB35" s="169"/>
      <c r="BC35" s="39"/>
      <c r="BD35" s="39">
        <f t="shared" ref="BD35:BD39" si="145">BC35*0.15</f>
        <v>0</v>
      </c>
      <c r="BE35" s="39"/>
      <c r="BF35" s="39"/>
      <c r="BG35" s="39"/>
      <c r="BH35" s="170">
        <f t="shared" ref="BH35:BH39" si="146">BC35+BD35+BE35+BF35+BG35</f>
        <v>0</v>
      </c>
      <c r="BJ35" s="169"/>
      <c r="BK35" s="39"/>
      <c r="BL35" s="39">
        <f t="shared" ref="BL35:BL39" si="147">BK35*0.15</f>
        <v>0</v>
      </c>
      <c r="BM35" s="39"/>
      <c r="BN35" s="39"/>
      <c r="BO35" s="39"/>
      <c r="BP35" s="170">
        <f t="shared" ref="BP35:BP39" si="148">BK35+BL35+BM35+BN35+BO35</f>
        <v>0</v>
      </c>
      <c r="BR35" s="169"/>
      <c r="BS35" s="39"/>
      <c r="BT35" s="39">
        <f t="shared" ref="BT35:BT39" si="149">BS35*0.15</f>
        <v>0</v>
      </c>
      <c r="BU35" s="39"/>
      <c r="BV35" s="39"/>
      <c r="BW35" s="39"/>
      <c r="BX35" s="170">
        <f t="shared" ref="BX35:BX39" si="150">BS35+BT35+BU35+BV35+BW35</f>
        <v>0</v>
      </c>
      <c r="BZ35" s="169"/>
      <c r="CA35" s="39"/>
      <c r="CB35" s="39">
        <f t="shared" ref="CB35:CB39" si="151">CA35*0.15</f>
        <v>0</v>
      </c>
      <c r="CC35" s="39"/>
      <c r="CD35" s="39"/>
      <c r="CE35" s="39"/>
      <c r="CF35" s="170">
        <f t="shared" ref="CF35:CF39" si="152">CA35+CB35+CC35+CD35+CE35</f>
        <v>0</v>
      </c>
      <c r="CH35" s="169"/>
      <c r="CI35" s="192">
        <f t="shared" ref="CI35:CI39" si="153">O35+W35+AE35+AM35+AU35+BC35+BK35+BS35+CA35</f>
        <v>221</v>
      </c>
      <c r="CJ35" s="192">
        <f t="shared" ref="CJ35:CJ39" si="154">P35+X35+AF35+AN35+AV35+BD35+BL35+BT35+CB35</f>
        <v>33.15</v>
      </c>
      <c r="CK35" s="192">
        <f t="shared" ref="CK35:CK39" si="155">Q35+Y35+AG35+AO35+AW35+BE35+BM35+BU35+CC35</f>
        <v>0</v>
      </c>
      <c r="CL35" s="192">
        <f t="shared" ref="CL35:CL39" si="156">R35+Z35+AH35+AP35+AX35+BF35+BN35+BV35+CD35</f>
        <v>0</v>
      </c>
      <c r="CM35" s="192">
        <f t="shared" ref="CM35:CM39" si="157">S35+AA35+AI35+AQ35+AY35+BG35+BO35+BW35+CE35</f>
        <v>0</v>
      </c>
      <c r="CN35" s="170">
        <f t="shared" ref="CN35:CN39" si="158">CI35+CJ35+CK35+CL35+CM35</f>
        <v>254.15</v>
      </c>
      <c r="CO35" s="243" t="str">
        <f t="shared" si="44"/>
        <v>OK</v>
      </c>
    </row>
    <row r="36" spans="1:93" ht="17.25" customHeight="1" thickBot="1" x14ac:dyDescent="0.3">
      <c r="A36" s="3"/>
      <c r="B36" s="41" t="s">
        <v>47</v>
      </c>
      <c r="C36" s="226" t="s">
        <v>10</v>
      </c>
      <c r="D36" s="225" t="s">
        <v>41</v>
      </c>
      <c r="E36" s="169">
        <v>30</v>
      </c>
      <c r="F36" s="39">
        <f t="shared" si="132"/>
        <v>6630</v>
      </c>
      <c r="G36" s="39">
        <f t="shared" si="133"/>
        <v>994.5</v>
      </c>
      <c r="H36" s="39"/>
      <c r="I36" s="39">
        <v>12000</v>
      </c>
      <c r="J36" s="39"/>
      <c r="K36" s="170">
        <f t="shared" si="134"/>
        <v>19624.5</v>
      </c>
      <c r="L36" s="243" t="str">
        <f t="shared" si="33"/>
        <v>OK</v>
      </c>
      <c r="N36" s="169"/>
      <c r="O36" s="39">
        <f>F36*0.7</f>
        <v>4641</v>
      </c>
      <c r="P36" s="39">
        <f t="shared" si="135"/>
        <v>696.15</v>
      </c>
      <c r="Q36" s="39">
        <f>H36</f>
        <v>0</v>
      </c>
      <c r="R36" s="39">
        <f>I36/2</f>
        <v>6000</v>
      </c>
      <c r="S36" s="39"/>
      <c r="T36" s="170">
        <f t="shared" si="136"/>
        <v>11337.15</v>
      </c>
      <c r="V36" s="169"/>
      <c r="W36" s="39">
        <f>F36*0.3</f>
        <v>1989</v>
      </c>
      <c r="X36" s="39">
        <f t="shared" si="137"/>
        <v>298.34999999999997</v>
      </c>
      <c r="Y36" s="39"/>
      <c r="Z36" s="39">
        <f>I36/2</f>
        <v>6000</v>
      </c>
      <c r="AA36" s="39"/>
      <c r="AB36" s="170">
        <f t="shared" si="138"/>
        <v>8287.35</v>
      </c>
      <c r="AD36" s="169"/>
      <c r="AE36" s="39"/>
      <c r="AF36" s="39">
        <f t="shared" si="139"/>
        <v>0</v>
      </c>
      <c r="AG36" s="39"/>
      <c r="AH36" s="39"/>
      <c r="AI36" s="39"/>
      <c r="AJ36" s="170">
        <f t="shared" si="140"/>
        <v>0</v>
      </c>
      <c r="AL36" s="169"/>
      <c r="AM36" s="39"/>
      <c r="AN36" s="39">
        <f t="shared" si="141"/>
        <v>0</v>
      </c>
      <c r="AO36" s="39"/>
      <c r="AP36" s="39"/>
      <c r="AQ36" s="39"/>
      <c r="AR36" s="170">
        <f t="shared" si="142"/>
        <v>0</v>
      </c>
      <c r="AT36" s="169"/>
      <c r="AU36" s="39"/>
      <c r="AV36" s="39">
        <f t="shared" si="143"/>
        <v>0</v>
      </c>
      <c r="AW36" s="39"/>
      <c r="AX36" s="39"/>
      <c r="AY36" s="39"/>
      <c r="AZ36" s="170">
        <f t="shared" si="144"/>
        <v>0</v>
      </c>
      <c r="BB36" s="169"/>
      <c r="BC36" s="39"/>
      <c r="BD36" s="39">
        <f t="shared" si="145"/>
        <v>0</v>
      </c>
      <c r="BE36" s="39"/>
      <c r="BF36" s="39"/>
      <c r="BG36" s="39"/>
      <c r="BH36" s="170">
        <f t="shared" si="146"/>
        <v>0</v>
      </c>
      <c r="BJ36" s="169"/>
      <c r="BK36" s="39"/>
      <c r="BL36" s="39">
        <f t="shared" si="147"/>
        <v>0</v>
      </c>
      <c r="BM36" s="39"/>
      <c r="BN36" s="39"/>
      <c r="BO36" s="39"/>
      <c r="BP36" s="170">
        <f t="shared" si="148"/>
        <v>0</v>
      </c>
      <c r="BR36" s="169"/>
      <c r="BS36" s="39"/>
      <c r="BT36" s="39">
        <f t="shared" si="149"/>
        <v>0</v>
      </c>
      <c r="BU36" s="39"/>
      <c r="BV36" s="39"/>
      <c r="BW36" s="39"/>
      <c r="BX36" s="170">
        <f t="shared" si="150"/>
        <v>0</v>
      </c>
      <c r="BZ36" s="169"/>
      <c r="CA36" s="39"/>
      <c r="CB36" s="39">
        <f t="shared" si="151"/>
        <v>0</v>
      </c>
      <c r="CC36" s="39"/>
      <c r="CD36" s="39"/>
      <c r="CE36" s="39"/>
      <c r="CF36" s="170">
        <f t="shared" si="152"/>
        <v>0</v>
      </c>
      <c r="CH36" s="169"/>
      <c r="CI36" s="192">
        <f t="shared" si="153"/>
        <v>6630</v>
      </c>
      <c r="CJ36" s="192">
        <f t="shared" si="154"/>
        <v>994.5</v>
      </c>
      <c r="CK36" s="192">
        <f t="shared" si="155"/>
        <v>0</v>
      </c>
      <c r="CL36" s="192">
        <f t="shared" si="156"/>
        <v>12000</v>
      </c>
      <c r="CM36" s="192">
        <f t="shared" si="157"/>
        <v>0</v>
      </c>
      <c r="CN36" s="170">
        <f t="shared" si="158"/>
        <v>19624.5</v>
      </c>
      <c r="CO36" s="243" t="str">
        <f t="shared" si="44"/>
        <v>OK</v>
      </c>
    </row>
    <row r="37" spans="1:93" ht="30.75" thickBot="1" x14ac:dyDescent="0.3">
      <c r="A37" s="3"/>
      <c r="B37" s="41" t="s">
        <v>50</v>
      </c>
      <c r="C37" s="226" t="s">
        <v>424</v>
      </c>
      <c r="D37" s="225" t="s">
        <v>41</v>
      </c>
      <c r="E37" s="169">
        <v>10</v>
      </c>
      <c r="F37" s="39">
        <f t="shared" si="132"/>
        <v>2210</v>
      </c>
      <c r="G37" s="39">
        <f t="shared" si="133"/>
        <v>331.5</v>
      </c>
      <c r="H37" s="39"/>
      <c r="I37" s="39"/>
      <c r="J37" s="39"/>
      <c r="K37" s="170">
        <f t="shared" si="134"/>
        <v>2541.5</v>
      </c>
      <c r="L37" s="243" t="str">
        <f t="shared" si="33"/>
        <v>OK</v>
      </c>
      <c r="N37" s="169"/>
      <c r="O37" s="39">
        <f>F37*0.7</f>
        <v>1547</v>
      </c>
      <c r="P37" s="39">
        <f t="shared" si="135"/>
        <v>232.04999999999998</v>
      </c>
      <c r="Q37" s="39"/>
      <c r="R37" s="39"/>
      <c r="S37" s="39"/>
      <c r="T37" s="170">
        <f t="shared" si="136"/>
        <v>1779.05</v>
      </c>
      <c r="V37" s="169"/>
      <c r="W37" s="39">
        <f>F37*0.3</f>
        <v>663</v>
      </c>
      <c r="X37" s="39">
        <f t="shared" si="137"/>
        <v>99.45</v>
      </c>
      <c r="Y37" s="39"/>
      <c r="Z37" s="39">
        <f>I37</f>
        <v>0</v>
      </c>
      <c r="AA37" s="39"/>
      <c r="AB37" s="170">
        <f t="shared" si="138"/>
        <v>762.45</v>
      </c>
      <c r="AD37" s="169"/>
      <c r="AE37" s="39"/>
      <c r="AF37" s="39">
        <f t="shared" si="139"/>
        <v>0</v>
      </c>
      <c r="AG37" s="39"/>
      <c r="AH37" s="39"/>
      <c r="AI37" s="39"/>
      <c r="AJ37" s="170">
        <f t="shared" si="140"/>
        <v>0</v>
      </c>
      <c r="AL37" s="169"/>
      <c r="AM37" s="39"/>
      <c r="AN37" s="39">
        <f t="shared" si="141"/>
        <v>0</v>
      </c>
      <c r="AO37" s="39"/>
      <c r="AP37" s="39"/>
      <c r="AQ37" s="39"/>
      <c r="AR37" s="170">
        <f t="shared" si="142"/>
        <v>0</v>
      </c>
      <c r="AT37" s="169"/>
      <c r="AU37" s="39"/>
      <c r="AV37" s="39">
        <f t="shared" si="143"/>
        <v>0</v>
      </c>
      <c r="AW37" s="39"/>
      <c r="AX37" s="39"/>
      <c r="AY37" s="39"/>
      <c r="AZ37" s="170">
        <f t="shared" si="144"/>
        <v>0</v>
      </c>
      <c r="BB37" s="169"/>
      <c r="BC37" s="39"/>
      <c r="BD37" s="39">
        <f t="shared" si="145"/>
        <v>0</v>
      </c>
      <c r="BE37" s="39"/>
      <c r="BF37" s="39"/>
      <c r="BG37" s="39"/>
      <c r="BH37" s="170">
        <f t="shared" si="146"/>
        <v>0</v>
      </c>
      <c r="BJ37" s="169"/>
      <c r="BK37" s="39"/>
      <c r="BL37" s="39">
        <f t="shared" si="147"/>
        <v>0</v>
      </c>
      <c r="BM37" s="39"/>
      <c r="BN37" s="39"/>
      <c r="BO37" s="39"/>
      <c r="BP37" s="170">
        <f t="shared" si="148"/>
        <v>0</v>
      </c>
      <c r="BR37" s="169"/>
      <c r="BS37" s="39"/>
      <c r="BT37" s="39">
        <f t="shared" si="149"/>
        <v>0</v>
      </c>
      <c r="BU37" s="39"/>
      <c r="BV37" s="39"/>
      <c r="BW37" s="39"/>
      <c r="BX37" s="170">
        <f t="shared" si="150"/>
        <v>0</v>
      </c>
      <c r="BZ37" s="169"/>
      <c r="CA37" s="39"/>
      <c r="CB37" s="39">
        <f t="shared" si="151"/>
        <v>0</v>
      </c>
      <c r="CC37" s="39"/>
      <c r="CD37" s="39"/>
      <c r="CE37" s="39"/>
      <c r="CF37" s="170">
        <f t="shared" si="152"/>
        <v>0</v>
      </c>
      <c r="CH37" s="169"/>
      <c r="CI37" s="192">
        <f t="shared" si="153"/>
        <v>2210</v>
      </c>
      <c r="CJ37" s="192">
        <f t="shared" si="154"/>
        <v>331.5</v>
      </c>
      <c r="CK37" s="192">
        <f t="shared" si="155"/>
        <v>0</v>
      </c>
      <c r="CL37" s="192">
        <f t="shared" si="156"/>
        <v>0</v>
      </c>
      <c r="CM37" s="192">
        <f t="shared" si="157"/>
        <v>0</v>
      </c>
      <c r="CN37" s="170">
        <f t="shared" si="158"/>
        <v>2541.5</v>
      </c>
      <c r="CO37" s="243" t="str">
        <f t="shared" si="44"/>
        <v>OK</v>
      </c>
    </row>
    <row r="38" spans="1:93" ht="15.75" thickBot="1" x14ac:dyDescent="0.3">
      <c r="A38" s="3"/>
      <c r="B38" s="41" t="s">
        <v>261</v>
      </c>
      <c r="C38" s="226" t="s">
        <v>424</v>
      </c>
      <c r="D38" s="225" t="s">
        <v>41</v>
      </c>
      <c r="E38" s="169">
        <v>2</v>
      </c>
      <c r="F38" s="39">
        <f t="shared" si="132"/>
        <v>442</v>
      </c>
      <c r="G38" s="39">
        <f t="shared" si="133"/>
        <v>66.3</v>
      </c>
      <c r="H38" s="39"/>
      <c r="I38" s="39">
        <v>300</v>
      </c>
      <c r="J38" s="39"/>
      <c r="K38" s="170">
        <f t="shared" si="134"/>
        <v>808.3</v>
      </c>
      <c r="L38" s="243" t="str">
        <f t="shared" si="33"/>
        <v>OK</v>
      </c>
      <c r="N38" s="169"/>
      <c r="O38" s="39">
        <f>F38</f>
        <v>442</v>
      </c>
      <c r="P38" s="39">
        <f t="shared" si="135"/>
        <v>66.3</v>
      </c>
      <c r="Q38" s="39"/>
      <c r="R38" s="39">
        <f>I38</f>
        <v>300</v>
      </c>
      <c r="S38" s="39"/>
      <c r="T38" s="170">
        <f t="shared" si="136"/>
        <v>808.3</v>
      </c>
      <c r="V38" s="169"/>
      <c r="W38" s="39"/>
      <c r="X38" s="39">
        <f t="shared" si="137"/>
        <v>0</v>
      </c>
      <c r="Y38" s="39"/>
      <c r="Z38" s="39"/>
      <c r="AA38" s="39"/>
      <c r="AB38" s="170">
        <f t="shared" si="138"/>
        <v>0</v>
      </c>
      <c r="AD38" s="169"/>
      <c r="AE38" s="39"/>
      <c r="AF38" s="39">
        <f t="shared" si="139"/>
        <v>0</v>
      </c>
      <c r="AG38" s="39"/>
      <c r="AH38" s="39"/>
      <c r="AI38" s="39"/>
      <c r="AJ38" s="170">
        <f t="shared" si="140"/>
        <v>0</v>
      </c>
      <c r="AL38" s="169"/>
      <c r="AM38" s="39"/>
      <c r="AN38" s="39">
        <f t="shared" si="141"/>
        <v>0</v>
      </c>
      <c r="AO38" s="39"/>
      <c r="AP38" s="39"/>
      <c r="AQ38" s="39"/>
      <c r="AR38" s="170">
        <f t="shared" si="142"/>
        <v>0</v>
      </c>
      <c r="AT38" s="169"/>
      <c r="AU38" s="39"/>
      <c r="AV38" s="39">
        <f t="shared" si="143"/>
        <v>0</v>
      </c>
      <c r="AW38" s="39"/>
      <c r="AX38" s="39"/>
      <c r="AY38" s="39"/>
      <c r="AZ38" s="170">
        <f t="shared" si="144"/>
        <v>0</v>
      </c>
      <c r="BB38" s="169"/>
      <c r="BC38" s="39"/>
      <c r="BD38" s="39">
        <f t="shared" si="145"/>
        <v>0</v>
      </c>
      <c r="BE38" s="39"/>
      <c r="BF38" s="39"/>
      <c r="BG38" s="39"/>
      <c r="BH38" s="170">
        <f t="shared" si="146"/>
        <v>0</v>
      </c>
      <c r="BJ38" s="169"/>
      <c r="BK38" s="39"/>
      <c r="BL38" s="39">
        <f t="shared" si="147"/>
        <v>0</v>
      </c>
      <c r="BM38" s="39"/>
      <c r="BN38" s="39"/>
      <c r="BO38" s="39"/>
      <c r="BP38" s="170">
        <f t="shared" si="148"/>
        <v>0</v>
      </c>
      <c r="BR38" s="169"/>
      <c r="BS38" s="39"/>
      <c r="BT38" s="39">
        <f t="shared" si="149"/>
        <v>0</v>
      </c>
      <c r="BU38" s="39"/>
      <c r="BV38" s="39"/>
      <c r="BW38" s="39"/>
      <c r="BX38" s="170">
        <f t="shared" si="150"/>
        <v>0</v>
      </c>
      <c r="BZ38" s="169"/>
      <c r="CA38" s="39"/>
      <c r="CB38" s="39">
        <f t="shared" si="151"/>
        <v>0</v>
      </c>
      <c r="CC38" s="39"/>
      <c r="CD38" s="39"/>
      <c r="CE38" s="39"/>
      <c r="CF38" s="170">
        <f t="shared" si="152"/>
        <v>0</v>
      </c>
      <c r="CH38" s="169"/>
      <c r="CI38" s="192">
        <f t="shared" si="153"/>
        <v>442</v>
      </c>
      <c r="CJ38" s="192">
        <f t="shared" si="154"/>
        <v>66.3</v>
      </c>
      <c r="CK38" s="192">
        <f t="shared" si="155"/>
        <v>0</v>
      </c>
      <c r="CL38" s="192">
        <f t="shared" si="156"/>
        <v>300</v>
      </c>
      <c r="CM38" s="192">
        <f t="shared" si="157"/>
        <v>0</v>
      </c>
      <c r="CN38" s="170">
        <f t="shared" si="158"/>
        <v>808.3</v>
      </c>
      <c r="CO38" s="243" t="str">
        <f t="shared" si="44"/>
        <v>OK</v>
      </c>
    </row>
    <row r="39" spans="1:93" ht="15.75" thickBot="1" x14ac:dyDescent="0.3">
      <c r="A39" s="3"/>
      <c r="B39" s="41"/>
      <c r="C39" s="122"/>
      <c r="D39" s="160"/>
      <c r="E39" s="169"/>
      <c r="F39" s="39">
        <f t="shared" si="132"/>
        <v>0</v>
      </c>
      <c r="G39" s="39">
        <f t="shared" si="133"/>
        <v>0</v>
      </c>
      <c r="H39" s="39"/>
      <c r="I39" s="39"/>
      <c r="J39" s="39"/>
      <c r="K39" s="170">
        <f t="shared" si="134"/>
        <v>0</v>
      </c>
      <c r="L39" s="243" t="str">
        <f t="shared" si="33"/>
        <v>OK</v>
      </c>
      <c r="N39" s="169"/>
      <c r="O39" s="39"/>
      <c r="P39" s="39">
        <f t="shared" si="135"/>
        <v>0</v>
      </c>
      <c r="Q39" s="39"/>
      <c r="R39" s="39"/>
      <c r="S39" s="39"/>
      <c r="T39" s="170">
        <f t="shared" si="136"/>
        <v>0</v>
      </c>
      <c r="V39" s="169"/>
      <c r="W39" s="39"/>
      <c r="X39" s="39">
        <f t="shared" si="137"/>
        <v>0</v>
      </c>
      <c r="Y39" s="39"/>
      <c r="Z39" s="39"/>
      <c r="AA39" s="39"/>
      <c r="AB39" s="170">
        <f t="shared" si="138"/>
        <v>0</v>
      </c>
      <c r="AD39" s="169"/>
      <c r="AE39" s="39"/>
      <c r="AF39" s="39">
        <f t="shared" si="139"/>
        <v>0</v>
      </c>
      <c r="AG39" s="39"/>
      <c r="AH39" s="39"/>
      <c r="AI39" s="39"/>
      <c r="AJ39" s="170">
        <f t="shared" si="140"/>
        <v>0</v>
      </c>
      <c r="AL39" s="169"/>
      <c r="AM39" s="39"/>
      <c r="AN39" s="39">
        <f t="shared" si="141"/>
        <v>0</v>
      </c>
      <c r="AO39" s="39"/>
      <c r="AP39" s="39"/>
      <c r="AQ39" s="39"/>
      <c r="AR39" s="170">
        <f t="shared" si="142"/>
        <v>0</v>
      </c>
      <c r="AT39" s="169"/>
      <c r="AU39" s="39"/>
      <c r="AV39" s="39">
        <f t="shared" si="143"/>
        <v>0</v>
      </c>
      <c r="AW39" s="39"/>
      <c r="AX39" s="39"/>
      <c r="AY39" s="39"/>
      <c r="AZ39" s="170">
        <f t="shared" si="144"/>
        <v>0</v>
      </c>
      <c r="BB39" s="169"/>
      <c r="BC39" s="39"/>
      <c r="BD39" s="39">
        <f t="shared" si="145"/>
        <v>0</v>
      </c>
      <c r="BE39" s="39"/>
      <c r="BF39" s="39"/>
      <c r="BG39" s="39"/>
      <c r="BH39" s="170">
        <f t="shared" si="146"/>
        <v>0</v>
      </c>
      <c r="BJ39" s="169"/>
      <c r="BK39" s="39"/>
      <c r="BL39" s="39">
        <f t="shared" si="147"/>
        <v>0</v>
      </c>
      <c r="BM39" s="39"/>
      <c r="BN39" s="39"/>
      <c r="BO39" s="39"/>
      <c r="BP39" s="170">
        <f t="shared" si="148"/>
        <v>0</v>
      </c>
      <c r="BR39" s="169"/>
      <c r="BS39" s="39"/>
      <c r="BT39" s="39">
        <f t="shared" si="149"/>
        <v>0</v>
      </c>
      <c r="BU39" s="39"/>
      <c r="BV39" s="39"/>
      <c r="BW39" s="39"/>
      <c r="BX39" s="170">
        <f t="shared" si="150"/>
        <v>0</v>
      </c>
      <c r="BZ39" s="169"/>
      <c r="CA39" s="39"/>
      <c r="CB39" s="39">
        <f t="shared" si="151"/>
        <v>0</v>
      </c>
      <c r="CC39" s="39"/>
      <c r="CD39" s="39"/>
      <c r="CE39" s="39"/>
      <c r="CF39" s="170">
        <f t="shared" si="152"/>
        <v>0</v>
      </c>
      <c r="CH39" s="169"/>
      <c r="CI39" s="192">
        <f t="shared" si="153"/>
        <v>0</v>
      </c>
      <c r="CJ39" s="192">
        <f t="shared" si="154"/>
        <v>0</v>
      </c>
      <c r="CK39" s="192">
        <f t="shared" si="155"/>
        <v>0</v>
      </c>
      <c r="CL39" s="192">
        <f t="shared" si="156"/>
        <v>0</v>
      </c>
      <c r="CM39" s="192">
        <f t="shared" si="157"/>
        <v>0</v>
      </c>
      <c r="CN39" s="170">
        <f t="shared" si="158"/>
        <v>0</v>
      </c>
      <c r="CO39" s="243" t="str">
        <f t="shared" si="44"/>
        <v>OK</v>
      </c>
    </row>
    <row r="40" spans="1:93" ht="15.75" thickBot="1" x14ac:dyDescent="0.3">
      <c r="A40" s="17"/>
      <c r="B40" s="28" t="s">
        <v>52</v>
      </c>
      <c r="C40" s="115"/>
      <c r="D40" s="20"/>
      <c r="E40" s="178"/>
      <c r="F40" s="18"/>
      <c r="G40" s="18"/>
      <c r="H40" s="18"/>
      <c r="I40" s="18"/>
      <c r="J40" s="18"/>
      <c r="K40" s="179"/>
      <c r="L40" s="243" t="str">
        <f t="shared" si="33"/>
        <v>OK</v>
      </c>
      <c r="N40" s="178"/>
      <c r="O40" s="18"/>
      <c r="P40" s="18"/>
      <c r="Q40" s="18"/>
      <c r="R40" s="18"/>
      <c r="S40" s="18"/>
      <c r="T40" s="179"/>
      <c r="V40" s="178"/>
      <c r="W40" s="18"/>
      <c r="X40" s="18"/>
      <c r="Y40" s="18"/>
      <c r="Z40" s="18"/>
      <c r="AA40" s="18"/>
      <c r="AB40" s="179"/>
      <c r="AD40" s="178"/>
      <c r="AE40" s="18"/>
      <c r="AF40" s="18"/>
      <c r="AG40" s="18"/>
      <c r="AH40" s="18"/>
      <c r="AI40" s="18"/>
      <c r="AJ40" s="179"/>
      <c r="AL40" s="178"/>
      <c r="AM40" s="18"/>
      <c r="AN40" s="18"/>
      <c r="AO40" s="18"/>
      <c r="AP40" s="18"/>
      <c r="AQ40" s="18"/>
      <c r="AR40" s="179"/>
      <c r="AT40" s="178"/>
      <c r="AU40" s="18"/>
      <c r="AV40" s="18"/>
      <c r="AW40" s="18"/>
      <c r="AX40" s="18"/>
      <c r="AY40" s="18"/>
      <c r="AZ40" s="179"/>
      <c r="BB40" s="178"/>
      <c r="BC40" s="18"/>
      <c r="BD40" s="18"/>
      <c r="BE40" s="18"/>
      <c r="BF40" s="18"/>
      <c r="BG40" s="18"/>
      <c r="BH40" s="179"/>
      <c r="BJ40" s="178"/>
      <c r="BK40" s="18"/>
      <c r="BL40" s="18"/>
      <c r="BM40" s="18"/>
      <c r="BN40" s="18"/>
      <c r="BO40" s="18"/>
      <c r="BP40" s="179"/>
      <c r="BR40" s="178"/>
      <c r="BS40" s="18"/>
      <c r="BT40" s="18"/>
      <c r="BU40" s="18"/>
      <c r="BV40" s="18"/>
      <c r="BW40" s="18"/>
      <c r="BX40" s="179"/>
      <c r="BZ40" s="178"/>
      <c r="CA40" s="18"/>
      <c r="CB40" s="18"/>
      <c r="CC40" s="18"/>
      <c r="CD40" s="18"/>
      <c r="CE40" s="18"/>
      <c r="CF40" s="179"/>
      <c r="CH40" s="178"/>
      <c r="CI40" s="18"/>
      <c r="CJ40" s="18"/>
      <c r="CK40" s="18"/>
      <c r="CL40" s="18"/>
      <c r="CM40" s="18"/>
      <c r="CN40" s="179"/>
      <c r="CO40" s="243" t="str">
        <f t="shared" si="44"/>
        <v>OK</v>
      </c>
    </row>
    <row r="41" spans="1:93" ht="15.75" thickBot="1" x14ac:dyDescent="0.3">
      <c r="A41" s="3"/>
      <c r="B41" s="41" t="s">
        <v>253</v>
      </c>
      <c r="C41" s="226" t="s">
        <v>424</v>
      </c>
      <c r="D41" s="225" t="s">
        <v>41</v>
      </c>
      <c r="E41" s="169">
        <v>20</v>
      </c>
      <c r="F41" s="39">
        <f t="shared" ref="F41:F44" si="159">E41*$C$2</f>
        <v>4420</v>
      </c>
      <c r="G41" s="39">
        <f t="shared" ref="G41:G44" si="160">F41*0.15</f>
        <v>663</v>
      </c>
      <c r="H41" s="39"/>
      <c r="I41" s="39"/>
      <c r="J41" s="39"/>
      <c r="K41" s="170">
        <f t="shared" ref="K41:K44" si="161">F41+G41+H41+I41+J41</f>
        <v>5083</v>
      </c>
      <c r="L41" s="243" t="str">
        <f t="shared" si="33"/>
        <v>OK</v>
      </c>
      <c r="N41" s="169"/>
      <c r="O41" s="39">
        <f>$F$41*0.1</f>
        <v>442</v>
      </c>
      <c r="P41" s="39">
        <f t="shared" ref="P41:P44" si="162">O41*0.15</f>
        <v>66.3</v>
      </c>
      <c r="Q41" s="39"/>
      <c r="R41" s="39"/>
      <c r="S41" s="39"/>
      <c r="T41" s="170">
        <f t="shared" ref="T41:T44" si="163">O41+P41+Q41+R41+S41</f>
        <v>508.3</v>
      </c>
      <c r="V41" s="169"/>
      <c r="W41" s="39">
        <f>$F$41*0.05</f>
        <v>221</v>
      </c>
      <c r="X41" s="39">
        <f t="shared" ref="X41:X44" si="164">W41*0.15</f>
        <v>33.15</v>
      </c>
      <c r="Y41" s="39"/>
      <c r="Z41" s="39"/>
      <c r="AA41" s="39"/>
      <c r="AB41" s="170">
        <f t="shared" ref="AB41:AB44" si="165">W41+X41+Y41+Z41+AA41</f>
        <v>254.15</v>
      </c>
      <c r="AD41" s="169"/>
      <c r="AE41" s="39">
        <f>$F$41*0.2</f>
        <v>884</v>
      </c>
      <c r="AF41" s="39">
        <f t="shared" ref="AF41:AF44" si="166">AE41*0.15</f>
        <v>132.6</v>
      </c>
      <c r="AG41" s="39"/>
      <c r="AH41" s="39"/>
      <c r="AI41" s="39"/>
      <c r="AJ41" s="170">
        <f t="shared" ref="AJ41:AJ44" si="167">AE41+AF41+AG41+AH41+AI41</f>
        <v>1016.6</v>
      </c>
      <c r="AL41" s="169"/>
      <c r="AM41" s="39">
        <f>$F$41*0.25</f>
        <v>1105</v>
      </c>
      <c r="AN41" s="39">
        <f t="shared" ref="AN41:AN44" si="168">AM41*0.15</f>
        <v>165.75</v>
      </c>
      <c r="AO41" s="39"/>
      <c r="AP41" s="39"/>
      <c r="AQ41" s="39"/>
      <c r="AR41" s="170">
        <f t="shared" ref="AR41:AR44" si="169">AM41+AN41+AO41+AP41+AQ41</f>
        <v>1270.75</v>
      </c>
      <c r="AT41" s="169"/>
      <c r="AU41" s="39">
        <f>$F$41*0.2</f>
        <v>884</v>
      </c>
      <c r="AV41" s="39">
        <f t="shared" ref="AV41:AV44" si="170">AU41*0.15</f>
        <v>132.6</v>
      </c>
      <c r="AW41" s="39"/>
      <c r="AX41" s="39"/>
      <c r="AY41" s="39"/>
      <c r="AZ41" s="170">
        <f t="shared" ref="AZ41:AZ44" si="171">AU41+AV41+AW41+AX41+AY41</f>
        <v>1016.6</v>
      </c>
      <c r="BB41" s="169"/>
      <c r="BC41" s="39">
        <f>$F$41*0.05</f>
        <v>221</v>
      </c>
      <c r="BD41" s="39">
        <f t="shared" ref="BD41:BD44" si="172">BC41*0.15</f>
        <v>33.15</v>
      </c>
      <c r="BE41" s="39"/>
      <c r="BF41" s="39"/>
      <c r="BG41" s="39"/>
      <c r="BH41" s="170">
        <f t="shared" ref="BH41:BH44" si="173">BC41+BD41+BE41+BF41+BG41</f>
        <v>254.15</v>
      </c>
      <c r="BJ41" s="169"/>
      <c r="BK41" s="39">
        <f>$F$41*0.05</f>
        <v>221</v>
      </c>
      <c r="BL41" s="39">
        <f t="shared" ref="BL41:BL44" si="174">BK41*0.15</f>
        <v>33.15</v>
      </c>
      <c r="BM41" s="39"/>
      <c r="BN41" s="39"/>
      <c r="BO41" s="39"/>
      <c r="BP41" s="170">
        <f t="shared" ref="BP41:BP44" si="175">BK41+BL41+BM41+BN41+BO41</f>
        <v>254.15</v>
      </c>
      <c r="BR41" s="169"/>
      <c r="BS41" s="39">
        <f>$F$41*0.05</f>
        <v>221</v>
      </c>
      <c r="BT41" s="39">
        <f t="shared" ref="BT41:BT44" si="176">BS41*0.15</f>
        <v>33.15</v>
      </c>
      <c r="BU41" s="39"/>
      <c r="BV41" s="39"/>
      <c r="BW41" s="39"/>
      <c r="BX41" s="170">
        <f t="shared" ref="BX41:BX44" si="177">BS41+BT41+BU41+BV41+BW41</f>
        <v>254.15</v>
      </c>
      <c r="BZ41" s="169"/>
      <c r="CA41" s="39">
        <f>$F$41*0.05</f>
        <v>221</v>
      </c>
      <c r="CB41" s="39">
        <f t="shared" ref="CB41:CB44" si="178">CA41*0.15</f>
        <v>33.15</v>
      </c>
      <c r="CC41" s="39"/>
      <c r="CD41" s="39"/>
      <c r="CE41" s="39"/>
      <c r="CF41" s="170">
        <f t="shared" ref="CF41:CF44" si="179">CA41+CB41+CC41+CD41+CE41</f>
        <v>254.15</v>
      </c>
      <c r="CH41" s="169"/>
      <c r="CI41" s="192">
        <f t="shared" ref="CI41:CI44" si="180">O41+W41+AE41+AM41+AU41+BC41+BK41+BS41+CA41</f>
        <v>4420</v>
      </c>
      <c r="CJ41" s="192">
        <f t="shared" ref="CJ41:CJ44" si="181">P41+X41+AF41+AN41+AV41+BD41+BL41+BT41+CB41</f>
        <v>662.99999999999989</v>
      </c>
      <c r="CK41" s="192">
        <f t="shared" ref="CK41:CK44" si="182">Q41+Y41+AG41+AO41+AW41+BE41+BM41+BU41+CC41</f>
        <v>0</v>
      </c>
      <c r="CL41" s="192">
        <f t="shared" ref="CL41:CL44" si="183">R41+Z41+AH41+AP41+AX41+BF41+BN41+BV41+CD41</f>
        <v>0</v>
      </c>
      <c r="CM41" s="192">
        <f t="shared" ref="CM41:CM44" si="184">S41+AA41+AI41+AQ41+AY41+BG41+BO41+BW41+CE41</f>
        <v>0</v>
      </c>
      <c r="CN41" s="170">
        <f t="shared" ref="CN41:CN44" si="185">CI41+CJ41+CK41+CL41+CM41</f>
        <v>5083</v>
      </c>
      <c r="CO41" s="243" t="str">
        <f t="shared" si="44"/>
        <v>OK</v>
      </c>
    </row>
    <row r="42" spans="1:93" ht="15.75" thickBot="1" x14ac:dyDescent="0.3">
      <c r="A42" s="3"/>
      <c r="B42" s="41" t="s">
        <v>54</v>
      </c>
      <c r="C42" s="226" t="s">
        <v>424</v>
      </c>
      <c r="D42" s="225" t="s">
        <v>41</v>
      </c>
      <c r="E42" s="169">
        <v>20</v>
      </c>
      <c r="F42" s="39">
        <f t="shared" si="159"/>
        <v>4420</v>
      </c>
      <c r="G42" s="39">
        <f t="shared" si="160"/>
        <v>663</v>
      </c>
      <c r="H42" s="39"/>
      <c r="I42" s="39"/>
      <c r="J42" s="39"/>
      <c r="K42" s="170">
        <f t="shared" si="161"/>
        <v>5083</v>
      </c>
      <c r="L42" s="243" t="str">
        <f t="shared" si="33"/>
        <v>OK</v>
      </c>
      <c r="N42" s="169"/>
      <c r="O42" s="39">
        <f>$F$42*0.1</f>
        <v>442</v>
      </c>
      <c r="P42" s="39">
        <f t="shared" si="162"/>
        <v>66.3</v>
      </c>
      <c r="Q42" s="39"/>
      <c r="R42" s="39"/>
      <c r="S42" s="39"/>
      <c r="T42" s="170">
        <f t="shared" si="163"/>
        <v>508.3</v>
      </c>
      <c r="V42" s="169"/>
      <c r="W42" s="39">
        <f>$F$42*0.05</f>
        <v>221</v>
      </c>
      <c r="X42" s="39">
        <f t="shared" si="164"/>
        <v>33.15</v>
      </c>
      <c r="Y42" s="39"/>
      <c r="Z42" s="39"/>
      <c r="AA42" s="39"/>
      <c r="AB42" s="170">
        <f t="shared" si="165"/>
        <v>254.15</v>
      </c>
      <c r="AD42" s="169"/>
      <c r="AE42" s="39">
        <f>$F$42*0.2</f>
        <v>884</v>
      </c>
      <c r="AF42" s="39">
        <f t="shared" si="166"/>
        <v>132.6</v>
      </c>
      <c r="AG42" s="39"/>
      <c r="AH42" s="39"/>
      <c r="AI42" s="39"/>
      <c r="AJ42" s="170">
        <f t="shared" si="167"/>
        <v>1016.6</v>
      </c>
      <c r="AL42" s="169"/>
      <c r="AM42" s="39">
        <f>$F$42*0.25</f>
        <v>1105</v>
      </c>
      <c r="AN42" s="39">
        <f t="shared" si="168"/>
        <v>165.75</v>
      </c>
      <c r="AO42" s="39"/>
      <c r="AP42" s="39"/>
      <c r="AQ42" s="39"/>
      <c r="AR42" s="170">
        <f t="shared" si="169"/>
        <v>1270.75</v>
      </c>
      <c r="AT42" s="169"/>
      <c r="AU42" s="39">
        <f>$F$42*0.2</f>
        <v>884</v>
      </c>
      <c r="AV42" s="39">
        <f t="shared" si="170"/>
        <v>132.6</v>
      </c>
      <c r="AW42" s="39"/>
      <c r="AX42" s="39"/>
      <c r="AY42" s="39"/>
      <c r="AZ42" s="170">
        <f t="shared" si="171"/>
        <v>1016.6</v>
      </c>
      <c r="BB42" s="169"/>
      <c r="BC42" s="39">
        <f>$F$42*0.05</f>
        <v>221</v>
      </c>
      <c r="BD42" s="39">
        <f t="shared" si="172"/>
        <v>33.15</v>
      </c>
      <c r="BE42" s="39"/>
      <c r="BF42" s="39"/>
      <c r="BG42" s="39"/>
      <c r="BH42" s="170">
        <f t="shared" si="173"/>
        <v>254.15</v>
      </c>
      <c r="BJ42" s="169"/>
      <c r="BK42" s="39">
        <f>$F$42*0.05</f>
        <v>221</v>
      </c>
      <c r="BL42" s="39">
        <f t="shared" si="174"/>
        <v>33.15</v>
      </c>
      <c r="BM42" s="39"/>
      <c r="BN42" s="39"/>
      <c r="BO42" s="39"/>
      <c r="BP42" s="170">
        <f t="shared" si="175"/>
        <v>254.15</v>
      </c>
      <c r="BR42" s="169"/>
      <c r="BS42" s="39">
        <f>$F$42*0.05</f>
        <v>221</v>
      </c>
      <c r="BT42" s="39">
        <f t="shared" si="176"/>
        <v>33.15</v>
      </c>
      <c r="BU42" s="39"/>
      <c r="BV42" s="39"/>
      <c r="BW42" s="39"/>
      <c r="BX42" s="170">
        <f t="shared" si="177"/>
        <v>254.15</v>
      </c>
      <c r="BZ42" s="169"/>
      <c r="CA42" s="39">
        <f>$F$42*0.05</f>
        <v>221</v>
      </c>
      <c r="CB42" s="39">
        <f t="shared" si="178"/>
        <v>33.15</v>
      </c>
      <c r="CC42" s="39"/>
      <c r="CD42" s="39"/>
      <c r="CE42" s="39"/>
      <c r="CF42" s="170">
        <f t="shared" si="179"/>
        <v>254.15</v>
      </c>
      <c r="CH42" s="169"/>
      <c r="CI42" s="192">
        <f t="shared" si="180"/>
        <v>4420</v>
      </c>
      <c r="CJ42" s="192">
        <f t="shared" si="181"/>
        <v>662.99999999999989</v>
      </c>
      <c r="CK42" s="192">
        <f t="shared" si="182"/>
        <v>0</v>
      </c>
      <c r="CL42" s="192">
        <f t="shared" si="183"/>
        <v>0</v>
      </c>
      <c r="CM42" s="192">
        <f t="shared" si="184"/>
        <v>0</v>
      </c>
      <c r="CN42" s="170">
        <f t="shared" si="185"/>
        <v>5083</v>
      </c>
      <c r="CO42" s="243" t="str">
        <f t="shared" si="44"/>
        <v>OK</v>
      </c>
    </row>
    <row r="43" spans="1:93" ht="15.75" thickBot="1" x14ac:dyDescent="0.3">
      <c r="A43" s="3"/>
      <c r="B43" s="41"/>
      <c r="C43" s="122"/>
      <c r="D43" s="7"/>
      <c r="E43" s="169"/>
      <c r="F43" s="39">
        <f t="shared" si="159"/>
        <v>0</v>
      </c>
      <c r="G43" s="39">
        <f t="shared" si="160"/>
        <v>0</v>
      </c>
      <c r="H43" s="39"/>
      <c r="I43" s="39"/>
      <c r="J43" s="39"/>
      <c r="K43" s="170">
        <f t="shared" si="161"/>
        <v>0</v>
      </c>
      <c r="L43" s="243" t="str">
        <f t="shared" si="33"/>
        <v>OK</v>
      </c>
      <c r="N43" s="169"/>
      <c r="O43" s="39"/>
      <c r="P43" s="39">
        <f t="shared" si="162"/>
        <v>0</v>
      </c>
      <c r="Q43" s="39"/>
      <c r="R43" s="39"/>
      <c r="S43" s="39"/>
      <c r="T43" s="170">
        <f t="shared" si="163"/>
        <v>0</v>
      </c>
      <c r="V43" s="169"/>
      <c r="W43" s="39"/>
      <c r="X43" s="39">
        <f t="shared" si="164"/>
        <v>0</v>
      </c>
      <c r="Y43" s="39"/>
      <c r="Z43" s="39"/>
      <c r="AA43" s="39"/>
      <c r="AB43" s="170">
        <f t="shared" si="165"/>
        <v>0</v>
      </c>
      <c r="AD43" s="169"/>
      <c r="AE43" s="39"/>
      <c r="AF43" s="39">
        <f t="shared" si="166"/>
        <v>0</v>
      </c>
      <c r="AG43" s="39"/>
      <c r="AH43" s="39"/>
      <c r="AI43" s="39"/>
      <c r="AJ43" s="170">
        <f t="shared" si="167"/>
        <v>0</v>
      </c>
      <c r="AL43" s="169"/>
      <c r="AM43" s="39"/>
      <c r="AN43" s="39">
        <f t="shared" si="168"/>
        <v>0</v>
      </c>
      <c r="AO43" s="39"/>
      <c r="AP43" s="39"/>
      <c r="AQ43" s="39"/>
      <c r="AR43" s="170">
        <f t="shared" si="169"/>
        <v>0</v>
      </c>
      <c r="AT43" s="169"/>
      <c r="AU43" s="39"/>
      <c r="AV43" s="39">
        <f t="shared" si="170"/>
        <v>0</v>
      </c>
      <c r="AW43" s="39"/>
      <c r="AX43" s="39"/>
      <c r="AY43" s="39"/>
      <c r="AZ43" s="170">
        <f t="shared" si="171"/>
        <v>0</v>
      </c>
      <c r="BB43" s="169"/>
      <c r="BC43" s="39"/>
      <c r="BD43" s="39">
        <f t="shared" si="172"/>
        <v>0</v>
      </c>
      <c r="BE43" s="39"/>
      <c r="BF43" s="39"/>
      <c r="BG43" s="39"/>
      <c r="BH43" s="170">
        <f t="shared" si="173"/>
        <v>0</v>
      </c>
      <c r="BJ43" s="169"/>
      <c r="BK43" s="39"/>
      <c r="BL43" s="39">
        <f t="shared" si="174"/>
        <v>0</v>
      </c>
      <c r="BM43" s="39"/>
      <c r="BN43" s="39"/>
      <c r="BO43" s="39"/>
      <c r="BP43" s="170">
        <f t="shared" si="175"/>
        <v>0</v>
      </c>
      <c r="BR43" s="169"/>
      <c r="BS43" s="39"/>
      <c r="BT43" s="39">
        <f t="shared" si="176"/>
        <v>0</v>
      </c>
      <c r="BU43" s="39"/>
      <c r="BV43" s="39"/>
      <c r="BW43" s="39"/>
      <c r="BX43" s="170">
        <f t="shared" si="177"/>
        <v>0</v>
      </c>
      <c r="BZ43" s="169"/>
      <c r="CA43" s="39"/>
      <c r="CB43" s="39">
        <f t="shared" si="178"/>
        <v>0</v>
      </c>
      <c r="CC43" s="39"/>
      <c r="CD43" s="39"/>
      <c r="CE43" s="39"/>
      <c r="CF43" s="170">
        <f t="shared" si="179"/>
        <v>0</v>
      </c>
      <c r="CH43" s="169"/>
      <c r="CI43" s="192">
        <f t="shared" si="180"/>
        <v>0</v>
      </c>
      <c r="CJ43" s="192">
        <f t="shared" si="181"/>
        <v>0</v>
      </c>
      <c r="CK43" s="192">
        <f t="shared" si="182"/>
        <v>0</v>
      </c>
      <c r="CL43" s="192">
        <f t="shared" si="183"/>
        <v>0</v>
      </c>
      <c r="CM43" s="192">
        <f t="shared" si="184"/>
        <v>0</v>
      </c>
      <c r="CN43" s="170">
        <f t="shared" si="185"/>
        <v>0</v>
      </c>
      <c r="CO43" s="243" t="str">
        <f t="shared" si="44"/>
        <v>OK</v>
      </c>
    </row>
    <row r="44" spans="1:93" ht="15.75" thickBot="1" x14ac:dyDescent="0.3">
      <c r="A44" s="3"/>
      <c r="B44" s="41"/>
      <c r="C44" s="122"/>
      <c r="D44" s="7"/>
      <c r="E44" s="169"/>
      <c r="F44" s="39">
        <f t="shared" si="159"/>
        <v>0</v>
      </c>
      <c r="G44" s="39">
        <f t="shared" si="160"/>
        <v>0</v>
      </c>
      <c r="H44" s="39"/>
      <c r="I44" s="39"/>
      <c r="J44" s="39"/>
      <c r="K44" s="170">
        <f t="shared" si="161"/>
        <v>0</v>
      </c>
      <c r="L44" s="243" t="str">
        <f t="shared" si="33"/>
        <v>OK</v>
      </c>
      <c r="N44" s="169"/>
      <c r="O44" s="39"/>
      <c r="P44" s="39">
        <f t="shared" si="162"/>
        <v>0</v>
      </c>
      <c r="Q44" s="39"/>
      <c r="R44" s="39"/>
      <c r="S44" s="39"/>
      <c r="T44" s="170">
        <f t="shared" si="163"/>
        <v>0</v>
      </c>
      <c r="V44" s="169"/>
      <c r="W44" s="39"/>
      <c r="X44" s="39">
        <f t="shared" si="164"/>
        <v>0</v>
      </c>
      <c r="Y44" s="39"/>
      <c r="Z44" s="39"/>
      <c r="AA44" s="39"/>
      <c r="AB44" s="170">
        <f t="shared" si="165"/>
        <v>0</v>
      </c>
      <c r="AD44" s="169"/>
      <c r="AE44" s="39"/>
      <c r="AF44" s="39">
        <f t="shared" si="166"/>
        <v>0</v>
      </c>
      <c r="AG44" s="39"/>
      <c r="AH44" s="39"/>
      <c r="AI44" s="39"/>
      <c r="AJ44" s="170">
        <f t="shared" si="167"/>
        <v>0</v>
      </c>
      <c r="AL44" s="169"/>
      <c r="AM44" s="39"/>
      <c r="AN44" s="39">
        <f t="shared" si="168"/>
        <v>0</v>
      </c>
      <c r="AO44" s="39"/>
      <c r="AP44" s="39"/>
      <c r="AQ44" s="39"/>
      <c r="AR44" s="170">
        <f t="shared" si="169"/>
        <v>0</v>
      </c>
      <c r="AT44" s="169"/>
      <c r="AU44" s="39"/>
      <c r="AV44" s="39">
        <f t="shared" si="170"/>
        <v>0</v>
      </c>
      <c r="AW44" s="39"/>
      <c r="AX44" s="39"/>
      <c r="AY44" s="39"/>
      <c r="AZ44" s="170">
        <f t="shared" si="171"/>
        <v>0</v>
      </c>
      <c r="BB44" s="169"/>
      <c r="BC44" s="39"/>
      <c r="BD44" s="39">
        <f t="shared" si="172"/>
        <v>0</v>
      </c>
      <c r="BE44" s="39"/>
      <c r="BF44" s="39"/>
      <c r="BG44" s="39"/>
      <c r="BH44" s="170">
        <f t="shared" si="173"/>
        <v>0</v>
      </c>
      <c r="BJ44" s="169"/>
      <c r="BK44" s="39"/>
      <c r="BL44" s="39">
        <f t="shared" si="174"/>
        <v>0</v>
      </c>
      <c r="BM44" s="39"/>
      <c r="BN44" s="39"/>
      <c r="BO44" s="39"/>
      <c r="BP44" s="170">
        <f t="shared" si="175"/>
        <v>0</v>
      </c>
      <c r="BR44" s="169"/>
      <c r="BS44" s="39"/>
      <c r="BT44" s="39">
        <f t="shared" si="176"/>
        <v>0</v>
      </c>
      <c r="BU44" s="39"/>
      <c r="BV44" s="39"/>
      <c r="BW44" s="39"/>
      <c r="BX44" s="170">
        <f t="shared" si="177"/>
        <v>0</v>
      </c>
      <c r="BZ44" s="169"/>
      <c r="CA44" s="39"/>
      <c r="CB44" s="39">
        <f t="shared" si="178"/>
        <v>0</v>
      </c>
      <c r="CC44" s="39"/>
      <c r="CD44" s="39"/>
      <c r="CE44" s="39"/>
      <c r="CF44" s="170">
        <f t="shared" si="179"/>
        <v>0</v>
      </c>
      <c r="CH44" s="169"/>
      <c r="CI44" s="192">
        <f t="shared" si="180"/>
        <v>0</v>
      </c>
      <c r="CJ44" s="192">
        <f t="shared" si="181"/>
        <v>0</v>
      </c>
      <c r="CK44" s="192">
        <f t="shared" si="182"/>
        <v>0</v>
      </c>
      <c r="CL44" s="192">
        <f t="shared" si="183"/>
        <v>0</v>
      </c>
      <c r="CM44" s="192">
        <f t="shared" si="184"/>
        <v>0</v>
      </c>
      <c r="CN44" s="170">
        <f t="shared" si="185"/>
        <v>0</v>
      </c>
      <c r="CO44" s="243" t="str">
        <f t="shared" si="44"/>
        <v>OK</v>
      </c>
    </row>
    <row r="45" spans="1:93" ht="15.75" thickBot="1" x14ac:dyDescent="0.3">
      <c r="A45" s="17"/>
      <c r="B45" s="28" t="s">
        <v>55</v>
      </c>
      <c r="C45" s="115"/>
      <c r="D45" s="20"/>
      <c r="E45" s="178"/>
      <c r="F45" s="18"/>
      <c r="G45" s="18"/>
      <c r="H45" s="18"/>
      <c r="I45" s="18"/>
      <c r="J45" s="18"/>
      <c r="K45" s="179"/>
      <c r="L45" s="243" t="str">
        <f t="shared" si="33"/>
        <v>OK</v>
      </c>
      <c r="N45" s="178"/>
      <c r="O45" s="18"/>
      <c r="P45" s="18"/>
      <c r="Q45" s="18"/>
      <c r="R45" s="18"/>
      <c r="S45" s="18"/>
      <c r="T45" s="179"/>
      <c r="V45" s="178"/>
      <c r="W45" s="18"/>
      <c r="X45" s="18"/>
      <c r="Y45" s="18"/>
      <c r="Z45" s="18"/>
      <c r="AA45" s="18"/>
      <c r="AB45" s="179"/>
      <c r="AD45" s="178"/>
      <c r="AE45" s="18"/>
      <c r="AF45" s="18"/>
      <c r="AG45" s="18"/>
      <c r="AH45" s="18"/>
      <c r="AI45" s="18"/>
      <c r="AJ45" s="179"/>
      <c r="AL45" s="178"/>
      <c r="AM45" s="18"/>
      <c r="AN45" s="18"/>
      <c r="AO45" s="18"/>
      <c r="AP45" s="18"/>
      <c r="AQ45" s="18"/>
      <c r="AR45" s="179"/>
      <c r="AT45" s="178"/>
      <c r="AU45" s="18"/>
      <c r="AV45" s="18"/>
      <c r="AW45" s="18"/>
      <c r="AX45" s="18"/>
      <c r="AY45" s="18"/>
      <c r="AZ45" s="179"/>
      <c r="BB45" s="178"/>
      <c r="BC45" s="18"/>
      <c r="BD45" s="18"/>
      <c r="BE45" s="18"/>
      <c r="BF45" s="18"/>
      <c r="BG45" s="18"/>
      <c r="BH45" s="179"/>
      <c r="BJ45" s="178"/>
      <c r="BK45" s="18"/>
      <c r="BL45" s="18"/>
      <c r="BM45" s="18"/>
      <c r="BN45" s="18"/>
      <c r="BO45" s="18"/>
      <c r="BP45" s="179"/>
      <c r="BR45" s="178"/>
      <c r="BS45" s="18"/>
      <c r="BT45" s="18"/>
      <c r="BU45" s="18"/>
      <c r="BV45" s="18"/>
      <c r="BW45" s="18"/>
      <c r="BX45" s="179"/>
      <c r="BZ45" s="178"/>
      <c r="CA45" s="18"/>
      <c r="CB45" s="18"/>
      <c r="CC45" s="18"/>
      <c r="CD45" s="18"/>
      <c r="CE45" s="18"/>
      <c r="CF45" s="179"/>
      <c r="CH45" s="178"/>
      <c r="CI45" s="18"/>
      <c r="CJ45" s="18"/>
      <c r="CK45" s="18"/>
      <c r="CL45" s="18"/>
      <c r="CM45" s="18"/>
      <c r="CN45" s="179"/>
      <c r="CO45" s="243" t="str">
        <f t="shared" si="44"/>
        <v>OK</v>
      </c>
    </row>
    <row r="46" spans="1:93" ht="15.75" thickBot="1" x14ac:dyDescent="0.3">
      <c r="A46" s="3"/>
      <c r="B46" s="41" t="s">
        <v>56</v>
      </c>
      <c r="C46" s="226" t="s">
        <v>425</v>
      </c>
      <c r="D46" s="225" t="s">
        <v>271</v>
      </c>
      <c r="E46" s="169">
        <v>15</v>
      </c>
      <c r="F46" s="39">
        <f t="shared" ref="F46:F49" si="186">E46*$C$2</f>
        <v>3315</v>
      </c>
      <c r="G46" s="39">
        <f t="shared" ref="G46:G49" si="187">F46*0.15</f>
        <v>497.25</v>
      </c>
      <c r="H46" s="39">
        <f>I2*5</f>
        <v>3000</v>
      </c>
      <c r="I46" s="39"/>
      <c r="J46" s="39"/>
      <c r="K46" s="170">
        <f t="shared" ref="K46:K49" si="188">F46+G46+H46+I46+J46</f>
        <v>6812.25</v>
      </c>
      <c r="L46" s="243" t="str">
        <f t="shared" si="33"/>
        <v>OK</v>
      </c>
      <c r="N46" s="169"/>
      <c r="O46" s="39">
        <f>$F$46*0.1</f>
        <v>331.5</v>
      </c>
      <c r="P46" s="39">
        <f t="shared" ref="P46:P49" si="189">O46*0.15</f>
        <v>49.725000000000001</v>
      </c>
      <c r="Q46" s="39">
        <f>$H$46*0.1</f>
        <v>300</v>
      </c>
      <c r="R46" s="39"/>
      <c r="S46" s="39"/>
      <c r="T46" s="170">
        <f t="shared" ref="T46:T49" si="190">O46+P46+Q46+R46+S46</f>
        <v>681.22500000000002</v>
      </c>
      <c r="V46" s="169"/>
      <c r="W46" s="39">
        <f>$F$46*0.1</f>
        <v>331.5</v>
      </c>
      <c r="X46" s="39">
        <f t="shared" ref="X46:X49" si="191">W46*0.15</f>
        <v>49.725000000000001</v>
      </c>
      <c r="Y46" s="39">
        <f>$H$46*0.1</f>
        <v>300</v>
      </c>
      <c r="Z46" s="39"/>
      <c r="AA46" s="39"/>
      <c r="AB46" s="170">
        <f t="shared" ref="AB46:AB49" si="192">W46+X46+Y46+Z46+AA46</f>
        <v>681.22500000000002</v>
      </c>
      <c r="AD46" s="169"/>
      <c r="AE46" s="39">
        <f>$F$46*0.1</f>
        <v>331.5</v>
      </c>
      <c r="AF46" s="39">
        <f t="shared" ref="AF46:AF49" si="193">AE46*0.15</f>
        <v>49.725000000000001</v>
      </c>
      <c r="AG46" s="39">
        <f>$H$46*0.1</f>
        <v>300</v>
      </c>
      <c r="AH46" s="39"/>
      <c r="AI46" s="39"/>
      <c r="AJ46" s="170">
        <f t="shared" ref="AJ46:AJ49" si="194">AE46+AF46+AG46+AH46+AI46</f>
        <v>681.22500000000002</v>
      </c>
      <c r="AL46" s="169"/>
      <c r="AM46" s="39">
        <f>$F$46*0.1</f>
        <v>331.5</v>
      </c>
      <c r="AN46" s="39">
        <f t="shared" ref="AN46:AN49" si="195">AM46*0.15</f>
        <v>49.725000000000001</v>
      </c>
      <c r="AO46" s="39">
        <f>$H$46*0.1</f>
        <v>300</v>
      </c>
      <c r="AP46" s="39"/>
      <c r="AQ46" s="39"/>
      <c r="AR46" s="170">
        <f t="shared" ref="AR46:AR49" si="196">AM46+AN46+AO46+AP46+AQ46</f>
        <v>681.22500000000002</v>
      </c>
      <c r="AT46" s="169"/>
      <c r="AU46" s="39">
        <f>$F$46*0.2</f>
        <v>663</v>
      </c>
      <c r="AV46" s="39">
        <f t="shared" ref="AV46:AV49" si="197">AU46*0.15</f>
        <v>99.45</v>
      </c>
      <c r="AW46" s="39">
        <f>$H$46*0.2</f>
        <v>600</v>
      </c>
      <c r="AX46" s="39"/>
      <c r="AY46" s="39"/>
      <c r="AZ46" s="170">
        <f t="shared" ref="AZ46:AZ49" si="198">AU46+AV46+AW46+AX46+AY46</f>
        <v>1362.45</v>
      </c>
      <c r="BB46" s="169"/>
      <c r="BC46" s="39">
        <f>$F$46*0.1</f>
        <v>331.5</v>
      </c>
      <c r="BD46" s="39">
        <f t="shared" ref="BD46:BD49" si="199">BC46*0.15</f>
        <v>49.725000000000001</v>
      </c>
      <c r="BE46" s="39">
        <f>$H$46*0.1</f>
        <v>300</v>
      </c>
      <c r="BF46" s="39"/>
      <c r="BG46" s="39"/>
      <c r="BH46" s="170">
        <f t="shared" ref="BH46:BH49" si="200">BC46+BD46+BE46+BF46+BG46</f>
        <v>681.22500000000002</v>
      </c>
      <c r="BJ46" s="169"/>
      <c r="BK46" s="39">
        <f>$F$46*0.1</f>
        <v>331.5</v>
      </c>
      <c r="BL46" s="39">
        <f t="shared" ref="BL46:BL49" si="201">BK46*0.15</f>
        <v>49.725000000000001</v>
      </c>
      <c r="BM46" s="39">
        <f>$H$46*0.1</f>
        <v>300</v>
      </c>
      <c r="BN46" s="39"/>
      <c r="BO46" s="39"/>
      <c r="BP46" s="170">
        <f t="shared" ref="BP46:BP49" si="202">BK46+BL46+BM46+BN46+BO46</f>
        <v>681.22500000000002</v>
      </c>
      <c r="BR46" s="169"/>
      <c r="BS46" s="39">
        <f>$F$46*0.1</f>
        <v>331.5</v>
      </c>
      <c r="BT46" s="39">
        <f t="shared" ref="BT46:BT49" si="203">BS46*0.15</f>
        <v>49.725000000000001</v>
      </c>
      <c r="BU46" s="39">
        <f>$H$46*0.1</f>
        <v>300</v>
      </c>
      <c r="BV46" s="39"/>
      <c r="BW46" s="39"/>
      <c r="BX46" s="170">
        <f t="shared" ref="BX46:BX49" si="204">BS46+BT46+BU46+BV46+BW46</f>
        <v>681.22500000000002</v>
      </c>
      <c r="BZ46" s="169"/>
      <c r="CA46" s="39">
        <f>$F$46*0.1</f>
        <v>331.5</v>
      </c>
      <c r="CB46" s="39">
        <f t="shared" ref="CB46:CB49" si="205">CA46*0.15</f>
        <v>49.725000000000001</v>
      </c>
      <c r="CC46" s="39">
        <f>$H$46*0.1</f>
        <v>300</v>
      </c>
      <c r="CD46" s="39"/>
      <c r="CE46" s="39"/>
      <c r="CF46" s="170">
        <f t="shared" ref="CF46:CF49" si="206">CA46+CB46+CC46+CD46+CE46</f>
        <v>681.22500000000002</v>
      </c>
      <c r="CH46" s="169"/>
      <c r="CI46" s="192">
        <f t="shared" ref="CI46:CI49" si="207">O46+W46+AE46+AM46+AU46+BC46+BK46+BS46+CA46</f>
        <v>3315</v>
      </c>
      <c r="CJ46" s="192">
        <f t="shared" ref="CJ46:CJ49" si="208">P46+X46+AF46+AN46+AV46+BD46+BL46+BT46+CB46</f>
        <v>497.25000000000011</v>
      </c>
      <c r="CK46" s="192">
        <f t="shared" ref="CK46:CK49" si="209">Q46+Y46+AG46+AO46+AW46+BE46+BM46+BU46+CC46</f>
        <v>3000</v>
      </c>
      <c r="CL46" s="192">
        <f t="shared" ref="CL46:CL49" si="210">R46+Z46+AH46+AP46+AX46+BF46+BN46+BV46+CD46</f>
        <v>0</v>
      </c>
      <c r="CM46" s="192">
        <f t="shared" ref="CM46:CM49" si="211">S46+AA46+AI46+AQ46+AY46+BG46+BO46+BW46+CE46</f>
        <v>0</v>
      </c>
      <c r="CN46" s="170">
        <f t="shared" ref="CN46:CN49" si="212">CI46+CJ46+CK46+CL46+CM46</f>
        <v>6812.25</v>
      </c>
      <c r="CO46" s="243" t="str">
        <f t="shared" si="44"/>
        <v>OK</v>
      </c>
    </row>
    <row r="47" spans="1:93" ht="30.75" thickBot="1" x14ac:dyDescent="0.3">
      <c r="A47" s="3"/>
      <c r="B47" s="41" t="s">
        <v>383</v>
      </c>
      <c r="C47" s="226" t="s">
        <v>424</v>
      </c>
      <c r="D47" s="225" t="s">
        <v>41</v>
      </c>
      <c r="E47" s="169">
        <v>3</v>
      </c>
      <c r="F47" s="39">
        <f t="shared" si="186"/>
        <v>663</v>
      </c>
      <c r="G47" s="39">
        <f t="shared" si="187"/>
        <v>99.45</v>
      </c>
      <c r="H47" s="39">
        <f>I2*3</f>
        <v>1800</v>
      </c>
      <c r="I47" s="39"/>
      <c r="J47" s="39"/>
      <c r="K47" s="170">
        <f t="shared" si="188"/>
        <v>2562.4499999999998</v>
      </c>
      <c r="L47" s="243" t="str">
        <f t="shared" si="33"/>
        <v>OK</v>
      </c>
      <c r="N47" s="169"/>
      <c r="O47" s="39"/>
      <c r="P47" s="39">
        <f t="shared" si="189"/>
        <v>0</v>
      </c>
      <c r="Q47" s="39"/>
      <c r="R47" s="39"/>
      <c r="S47" s="39"/>
      <c r="T47" s="170">
        <f t="shared" si="190"/>
        <v>0</v>
      </c>
      <c r="V47" s="169"/>
      <c r="W47" s="39"/>
      <c r="X47" s="39">
        <f t="shared" si="191"/>
        <v>0</v>
      </c>
      <c r="Y47" s="39"/>
      <c r="Z47" s="39"/>
      <c r="AA47" s="39"/>
      <c r="AB47" s="170">
        <f t="shared" si="192"/>
        <v>0</v>
      </c>
      <c r="AD47" s="169"/>
      <c r="AE47" s="39"/>
      <c r="AF47" s="39">
        <f t="shared" si="193"/>
        <v>0</v>
      </c>
      <c r="AG47" s="39"/>
      <c r="AH47" s="39"/>
      <c r="AI47" s="39"/>
      <c r="AJ47" s="170">
        <f t="shared" si="194"/>
        <v>0</v>
      </c>
      <c r="AL47" s="169"/>
      <c r="AM47" s="39">
        <f>F47</f>
        <v>663</v>
      </c>
      <c r="AN47" s="39">
        <f t="shared" si="195"/>
        <v>99.45</v>
      </c>
      <c r="AO47" s="39">
        <f>H47</f>
        <v>1800</v>
      </c>
      <c r="AP47" s="39"/>
      <c r="AQ47" s="39"/>
      <c r="AR47" s="170">
        <f t="shared" si="196"/>
        <v>2562.4499999999998</v>
      </c>
      <c r="AT47" s="169"/>
      <c r="AU47" s="39"/>
      <c r="AV47" s="39">
        <f t="shared" si="197"/>
        <v>0</v>
      </c>
      <c r="AW47" s="39"/>
      <c r="AX47" s="39"/>
      <c r="AY47" s="39"/>
      <c r="AZ47" s="170">
        <f t="shared" si="198"/>
        <v>0</v>
      </c>
      <c r="BB47" s="169"/>
      <c r="BC47" s="39"/>
      <c r="BD47" s="39">
        <f t="shared" si="199"/>
        <v>0</v>
      </c>
      <c r="BE47" s="39"/>
      <c r="BF47" s="39"/>
      <c r="BG47" s="39"/>
      <c r="BH47" s="170">
        <f t="shared" si="200"/>
        <v>0</v>
      </c>
      <c r="BJ47" s="169"/>
      <c r="BK47" s="39"/>
      <c r="BL47" s="39">
        <f t="shared" si="201"/>
        <v>0</v>
      </c>
      <c r="BM47" s="39"/>
      <c r="BN47" s="39"/>
      <c r="BO47" s="39"/>
      <c r="BP47" s="170">
        <f t="shared" si="202"/>
        <v>0</v>
      </c>
      <c r="BR47" s="169"/>
      <c r="BS47" s="39"/>
      <c r="BT47" s="39">
        <f t="shared" si="203"/>
        <v>0</v>
      </c>
      <c r="BU47" s="39"/>
      <c r="BV47" s="39"/>
      <c r="BW47" s="39"/>
      <c r="BX47" s="170">
        <f t="shared" si="204"/>
        <v>0</v>
      </c>
      <c r="BZ47" s="169"/>
      <c r="CA47" s="39"/>
      <c r="CB47" s="39">
        <f t="shared" si="205"/>
        <v>0</v>
      </c>
      <c r="CC47" s="39"/>
      <c r="CD47" s="39"/>
      <c r="CE47" s="39"/>
      <c r="CF47" s="170">
        <f t="shared" si="206"/>
        <v>0</v>
      </c>
      <c r="CH47" s="169"/>
      <c r="CI47" s="192">
        <f t="shared" si="207"/>
        <v>663</v>
      </c>
      <c r="CJ47" s="192">
        <f t="shared" si="208"/>
        <v>99.45</v>
      </c>
      <c r="CK47" s="192">
        <f t="shared" si="209"/>
        <v>1800</v>
      </c>
      <c r="CL47" s="192">
        <f t="shared" si="210"/>
        <v>0</v>
      </c>
      <c r="CM47" s="192">
        <f t="shared" si="211"/>
        <v>0</v>
      </c>
      <c r="CN47" s="170">
        <f t="shared" si="212"/>
        <v>2562.4499999999998</v>
      </c>
      <c r="CO47" s="243" t="str">
        <f t="shared" si="44"/>
        <v>OK</v>
      </c>
    </row>
    <row r="48" spans="1:93" ht="30" customHeight="1" thickBot="1" x14ac:dyDescent="0.3">
      <c r="A48" s="3"/>
      <c r="B48" s="41" t="s">
        <v>382</v>
      </c>
      <c r="C48" s="226" t="s">
        <v>424</v>
      </c>
      <c r="D48" s="225" t="s">
        <v>41</v>
      </c>
      <c r="E48" s="169">
        <v>4</v>
      </c>
      <c r="F48" s="39">
        <f t="shared" si="186"/>
        <v>884</v>
      </c>
      <c r="G48" s="39">
        <f t="shared" si="187"/>
        <v>132.6</v>
      </c>
      <c r="H48" s="39">
        <f>I2</f>
        <v>600</v>
      </c>
      <c r="I48" s="39"/>
      <c r="J48" s="39"/>
      <c r="K48" s="170">
        <f t="shared" si="188"/>
        <v>1616.6</v>
      </c>
      <c r="L48" s="243" t="str">
        <f t="shared" si="33"/>
        <v>OK</v>
      </c>
      <c r="N48" s="169"/>
      <c r="O48" s="39"/>
      <c r="P48" s="39">
        <f t="shared" si="189"/>
        <v>0</v>
      </c>
      <c r="Q48" s="39"/>
      <c r="R48" s="39"/>
      <c r="S48" s="39"/>
      <c r="T48" s="170">
        <f t="shared" si="190"/>
        <v>0</v>
      </c>
      <c r="V48" s="169"/>
      <c r="W48" s="39"/>
      <c r="X48" s="39">
        <f t="shared" si="191"/>
        <v>0</v>
      </c>
      <c r="Y48" s="39"/>
      <c r="Z48" s="39"/>
      <c r="AA48" s="39"/>
      <c r="AB48" s="170">
        <f t="shared" si="192"/>
        <v>0</v>
      </c>
      <c r="AD48" s="169"/>
      <c r="AE48" s="39"/>
      <c r="AF48" s="39">
        <f t="shared" si="193"/>
        <v>0</v>
      </c>
      <c r="AG48" s="39"/>
      <c r="AH48" s="39"/>
      <c r="AI48" s="39"/>
      <c r="AJ48" s="170">
        <f t="shared" si="194"/>
        <v>0</v>
      </c>
      <c r="AL48" s="169"/>
      <c r="AM48" s="39">
        <f>$F$48*0.5</f>
        <v>442</v>
      </c>
      <c r="AN48" s="39">
        <f t="shared" si="195"/>
        <v>66.3</v>
      </c>
      <c r="AO48" s="39">
        <f>$H$48*0.5</f>
        <v>300</v>
      </c>
      <c r="AP48" s="39"/>
      <c r="AQ48" s="39"/>
      <c r="AR48" s="170">
        <f t="shared" si="196"/>
        <v>808.3</v>
      </c>
      <c r="AT48" s="169"/>
      <c r="AU48" s="39">
        <f>$F$48*0.5</f>
        <v>442</v>
      </c>
      <c r="AV48" s="39">
        <f t="shared" si="197"/>
        <v>66.3</v>
      </c>
      <c r="AW48" s="39">
        <f>$H$48*0.5</f>
        <v>300</v>
      </c>
      <c r="AX48" s="39"/>
      <c r="AY48" s="39"/>
      <c r="AZ48" s="170">
        <f t="shared" si="198"/>
        <v>808.3</v>
      </c>
      <c r="BB48" s="169"/>
      <c r="BC48" s="39"/>
      <c r="BD48" s="39">
        <f t="shared" si="199"/>
        <v>0</v>
      </c>
      <c r="BE48" s="39"/>
      <c r="BF48" s="39"/>
      <c r="BG48" s="39"/>
      <c r="BH48" s="170">
        <f t="shared" si="200"/>
        <v>0</v>
      </c>
      <c r="BJ48" s="169"/>
      <c r="BK48" s="39"/>
      <c r="BL48" s="39">
        <f t="shared" si="201"/>
        <v>0</v>
      </c>
      <c r="BM48" s="39"/>
      <c r="BN48" s="39"/>
      <c r="BO48" s="39"/>
      <c r="BP48" s="170">
        <f t="shared" si="202"/>
        <v>0</v>
      </c>
      <c r="BR48" s="169"/>
      <c r="BS48" s="39"/>
      <c r="BT48" s="39">
        <f t="shared" si="203"/>
        <v>0</v>
      </c>
      <c r="BU48" s="39"/>
      <c r="BV48" s="39"/>
      <c r="BW48" s="39"/>
      <c r="BX48" s="170">
        <f t="shared" si="204"/>
        <v>0</v>
      </c>
      <c r="BZ48" s="169"/>
      <c r="CA48" s="39"/>
      <c r="CB48" s="39">
        <f t="shared" si="205"/>
        <v>0</v>
      </c>
      <c r="CC48" s="39"/>
      <c r="CD48" s="39"/>
      <c r="CE48" s="39"/>
      <c r="CF48" s="170">
        <f t="shared" si="206"/>
        <v>0</v>
      </c>
      <c r="CH48" s="169"/>
      <c r="CI48" s="192">
        <f t="shared" si="207"/>
        <v>884</v>
      </c>
      <c r="CJ48" s="192">
        <f t="shared" si="208"/>
        <v>132.6</v>
      </c>
      <c r="CK48" s="192">
        <f t="shared" si="209"/>
        <v>600</v>
      </c>
      <c r="CL48" s="192">
        <f t="shared" si="210"/>
        <v>0</v>
      </c>
      <c r="CM48" s="192">
        <f t="shared" si="211"/>
        <v>0</v>
      </c>
      <c r="CN48" s="170">
        <f t="shared" si="212"/>
        <v>1616.6</v>
      </c>
      <c r="CO48" s="243" t="str">
        <f t="shared" si="44"/>
        <v>OK</v>
      </c>
    </row>
    <row r="49" spans="1:93" ht="15.75" thickBot="1" x14ac:dyDescent="0.3">
      <c r="A49" s="3"/>
      <c r="B49" s="41"/>
      <c r="C49" s="93"/>
      <c r="D49" s="7"/>
      <c r="E49" s="169"/>
      <c r="F49" s="39">
        <f t="shared" si="186"/>
        <v>0</v>
      </c>
      <c r="G49" s="39">
        <f t="shared" si="187"/>
        <v>0</v>
      </c>
      <c r="H49" s="39"/>
      <c r="I49" s="39"/>
      <c r="J49" s="39"/>
      <c r="K49" s="170">
        <f t="shared" si="188"/>
        <v>0</v>
      </c>
      <c r="L49" s="243" t="str">
        <f t="shared" si="33"/>
        <v>OK</v>
      </c>
      <c r="N49" s="169"/>
      <c r="O49" s="39"/>
      <c r="P49" s="39">
        <f t="shared" si="189"/>
        <v>0</v>
      </c>
      <c r="Q49" s="39"/>
      <c r="R49" s="39"/>
      <c r="S49" s="39"/>
      <c r="T49" s="170">
        <f t="shared" si="190"/>
        <v>0</v>
      </c>
      <c r="V49" s="169"/>
      <c r="W49" s="39"/>
      <c r="X49" s="39">
        <f t="shared" si="191"/>
        <v>0</v>
      </c>
      <c r="Y49" s="39"/>
      <c r="Z49" s="39"/>
      <c r="AA49" s="39"/>
      <c r="AB49" s="170">
        <f t="shared" si="192"/>
        <v>0</v>
      </c>
      <c r="AD49" s="169"/>
      <c r="AE49" s="39"/>
      <c r="AF49" s="39">
        <f t="shared" si="193"/>
        <v>0</v>
      </c>
      <c r="AG49" s="39"/>
      <c r="AH49" s="39"/>
      <c r="AI49" s="39"/>
      <c r="AJ49" s="170">
        <f t="shared" si="194"/>
        <v>0</v>
      </c>
      <c r="AL49" s="169"/>
      <c r="AM49" s="39"/>
      <c r="AN49" s="39">
        <f t="shared" si="195"/>
        <v>0</v>
      </c>
      <c r="AO49" s="39"/>
      <c r="AP49" s="39"/>
      <c r="AQ49" s="39"/>
      <c r="AR49" s="170">
        <f t="shared" si="196"/>
        <v>0</v>
      </c>
      <c r="AT49" s="169"/>
      <c r="AU49" s="39"/>
      <c r="AV49" s="39">
        <f t="shared" si="197"/>
        <v>0</v>
      </c>
      <c r="AW49" s="39"/>
      <c r="AX49" s="39"/>
      <c r="AY49" s="39"/>
      <c r="AZ49" s="170">
        <f t="shared" si="198"/>
        <v>0</v>
      </c>
      <c r="BB49" s="169"/>
      <c r="BC49" s="39"/>
      <c r="BD49" s="39">
        <f t="shared" si="199"/>
        <v>0</v>
      </c>
      <c r="BE49" s="39"/>
      <c r="BF49" s="39"/>
      <c r="BG49" s="39"/>
      <c r="BH49" s="170">
        <f t="shared" si="200"/>
        <v>0</v>
      </c>
      <c r="BJ49" s="169"/>
      <c r="BK49" s="39"/>
      <c r="BL49" s="39">
        <f t="shared" si="201"/>
        <v>0</v>
      </c>
      <c r="BM49" s="39"/>
      <c r="BN49" s="39"/>
      <c r="BO49" s="39"/>
      <c r="BP49" s="170">
        <f t="shared" si="202"/>
        <v>0</v>
      </c>
      <c r="BR49" s="169"/>
      <c r="BS49" s="39"/>
      <c r="BT49" s="39">
        <f t="shared" si="203"/>
        <v>0</v>
      </c>
      <c r="BU49" s="39"/>
      <c r="BV49" s="39"/>
      <c r="BW49" s="39"/>
      <c r="BX49" s="170">
        <f t="shared" si="204"/>
        <v>0</v>
      </c>
      <c r="BZ49" s="169"/>
      <c r="CA49" s="39"/>
      <c r="CB49" s="39">
        <f t="shared" si="205"/>
        <v>0</v>
      </c>
      <c r="CC49" s="39"/>
      <c r="CD49" s="39"/>
      <c r="CE49" s="39"/>
      <c r="CF49" s="170">
        <f t="shared" si="206"/>
        <v>0</v>
      </c>
      <c r="CH49" s="169"/>
      <c r="CI49" s="192">
        <f t="shared" si="207"/>
        <v>0</v>
      </c>
      <c r="CJ49" s="192">
        <f t="shared" si="208"/>
        <v>0</v>
      </c>
      <c r="CK49" s="192">
        <f t="shared" si="209"/>
        <v>0</v>
      </c>
      <c r="CL49" s="192">
        <f t="shared" si="210"/>
        <v>0</v>
      </c>
      <c r="CM49" s="192">
        <f t="shared" si="211"/>
        <v>0</v>
      </c>
      <c r="CN49" s="170">
        <f t="shared" si="212"/>
        <v>0</v>
      </c>
      <c r="CO49" s="243" t="str">
        <f t="shared" si="44"/>
        <v>OK</v>
      </c>
    </row>
    <row r="50" spans="1:93" ht="15.75" thickBot="1" x14ac:dyDescent="0.3">
      <c r="A50" s="17"/>
      <c r="B50" s="28" t="s">
        <v>62</v>
      </c>
      <c r="C50" s="115"/>
      <c r="D50" s="20"/>
      <c r="E50" s="178"/>
      <c r="F50" s="18"/>
      <c r="G50" s="18"/>
      <c r="H50" s="18"/>
      <c r="I50" s="18"/>
      <c r="J50" s="18"/>
      <c r="K50" s="179"/>
      <c r="L50" s="243" t="str">
        <f t="shared" si="33"/>
        <v>OK</v>
      </c>
      <c r="N50" s="178"/>
      <c r="O50" s="18"/>
      <c r="P50" s="18"/>
      <c r="Q50" s="18"/>
      <c r="R50" s="18"/>
      <c r="S50" s="18"/>
      <c r="T50" s="179"/>
      <c r="V50" s="178"/>
      <c r="W50" s="18"/>
      <c r="X50" s="18"/>
      <c r="Y50" s="18"/>
      <c r="Z50" s="18"/>
      <c r="AA50" s="18"/>
      <c r="AB50" s="179"/>
      <c r="AD50" s="178"/>
      <c r="AE50" s="18"/>
      <c r="AF50" s="18"/>
      <c r="AG50" s="18"/>
      <c r="AH50" s="18"/>
      <c r="AI50" s="18"/>
      <c r="AJ50" s="179"/>
      <c r="AL50" s="178"/>
      <c r="AM50" s="18"/>
      <c r="AN50" s="18"/>
      <c r="AO50" s="18"/>
      <c r="AP50" s="18"/>
      <c r="AQ50" s="18"/>
      <c r="AR50" s="179"/>
      <c r="AT50" s="178"/>
      <c r="AU50" s="18"/>
      <c r="AV50" s="18"/>
      <c r="AW50" s="18"/>
      <c r="AX50" s="18"/>
      <c r="AY50" s="18"/>
      <c r="AZ50" s="179"/>
      <c r="BB50" s="178"/>
      <c r="BC50" s="18"/>
      <c r="BD50" s="18"/>
      <c r="BE50" s="18"/>
      <c r="BF50" s="18"/>
      <c r="BG50" s="18"/>
      <c r="BH50" s="179"/>
      <c r="BJ50" s="178"/>
      <c r="BK50" s="18"/>
      <c r="BL50" s="18"/>
      <c r="BM50" s="18"/>
      <c r="BN50" s="18"/>
      <c r="BO50" s="18"/>
      <c r="BP50" s="179"/>
      <c r="BR50" s="178"/>
      <c r="BS50" s="18"/>
      <c r="BT50" s="18"/>
      <c r="BU50" s="18"/>
      <c r="BV50" s="18"/>
      <c r="BW50" s="18"/>
      <c r="BX50" s="179"/>
      <c r="BZ50" s="178"/>
      <c r="CA50" s="18"/>
      <c r="CB50" s="18"/>
      <c r="CC50" s="18"/>
      <c r="CD50" s="18"/>
      <c r="CE50" s="18"/>
      <c r="CF50" s="179"/>
      <c r="CH50" s="178"/>
      <c r="CI50" s="18"/>
      <c r="CJ50" s="18"/>
      <c r="CK50" s="18"/>
      <c r="CL50" s="18"/>
      <c r="CM50" s="18"/>
      <c r="CN50" s="179"/>
      <c r="CO50" s="243" t="str">
        <f t="shared" si="44"/>
        <v>OK</v>
      </c>
    </row>
    <row r="51" spans="1:93" ht="29.25" customHeight="1" thickBot="1" x14ac:dyDescent="0.3">
      <c r="A51" s="3"/>
      <c r="B51" s="41" t="s">
        <v>59</v>
      </c>
      <c r="C51" s="226" t="s">
        <v>424</v>
      </c>
      <c r="D51" s="225" t="s">
        <v>263</v>
      </c>
      <c r="E51" s="169">
        <v>4</v>
      </c>
      <c r="F51" s="39">
        <f t="shared" ref="F51:F60" si="213">E51*$C$2</f>
        <v>884</v>
      </c>
      <c r="G51" s="39">
        <f t="shared" ref="G51:G60" si="214">F51*0.15</f>
        <v>132.6</v>
      </c>
      <c r="H51" s="39"/>
      <c r="I51" s="39"/>
      <c r="J51" s="39"/>
      <c r="K51" s="170">
        <f t="shared" ref="K51:K60" si="215">F51+G51+H51+I51+J51</f>
        <v>1016.6</v>
      </c>
      <c r="L51" s="243" t="str">
        <f t="shared" si="33"/>
        <v>OK</v>
      </c>
      <c r="N51" s="169"/>
      <c r="O51" s="39"/>
      <c r="P51" s="39">
        <f t="shared" ref="P51:P60" si="216">O51*0.15</f>
        <v>0</v>
      </c>
      <c r="Q51" s="39"/>
      <c r="R51" s="39"/>
      <c r="S51" s="39"/>
      <c r="T51" s="170">
        <f t="shared" ref="T51:T60" si="217">O51+P51+Q51+R51+S51</f>
        <v>0</v>
      </c>
      <c r="V51" s="169"/>
      <c r="W51" s="39">
        <f>$F$51*0.25</f>
        <v>221</v>
      </c>
      <c r="X51" s="39">
        <f t="shared" ref="X51:X60" si="218">W51*0.15</f>
        <v>33.15</v>
      </c>
      <c r="Y51" s="39"/>
      <c r="Z51" s="39"/>
      <c r="AA51" s="39"/>
      <c r="AB51" s="170">
        <f t="shared" ref="AB51:AB60" si="219">W51+X51+Y51+Z51+AA51</f>
        <v>254.15</v>
      </c>
      <c r="AD51" s="169"/>
      <c r="AE51" s="39">
        <f>$F$51*0.25</f>
        <v>221</v>
      </c>
      <c r="AF51" s="39">
        <f t="shared" ref="AF51:AF60" si="220">AE51*0.15</f>
        <v>33.15</v>
      </c>
      <c r="AG51" s="39"/>
      <c r="AH51" s="39"/>
      <c r="AI51" s="39"/>
      <c r="AJ51" s="170">
        <f t="shared" ref="AJ51:AJ60" si="221">AE51+AF51+AG51+AH51+AI51</f>
        <v>254.15</v>
      </c>
      <c r="AL51" s="169"/>
      <c r="AM51" s="39">
        <f>$F$51*0.25</f>
        <v>221</v>
      </c>
      <c r="AN51" s="39">
        <f t="shared" ref="AN51:AN60" si="222">AM51*0.15</f>
        <v>33.15</v>
      </c>
      <c r="AO51" s="39"/>
      <c r="AP51" s="39"/>
      <c r="AQ51" s="39"/>
      <c r="AR51" s="170">
        <f t="shared" ref="AR51:AR60" si="223">AM51+AN51+AO51+AP51+AQ51</f>
        <v>254.15</v>
      </c>
      <c r="AT51" s="169"/>
      <c r="AU51" s="39">
        <f>$F$51*0.25</f>
        <v>221</v>
      </c>
      <c r="AV51" s="39">
        <f t="shared" ref="AV51:AV60" si="224">AU51*0.15</f>
        <v>33.15</v>
      </c>
      <c r="AW51" s="39"/>
      <c r="AX51" s="39"/>
      <c r="AY51" s="39"/>
      <c r="AZ51" s="170">
        <f t="shared" ref="AZ51:AZ60" si="225">AU51+AV51+AW51+AX51+AY51</f>
        <v>254.15</v>
      </c>
      <c r="BB51" s="169"/>
      <c r="BC51" s="39"/>
      <c r="BD51" s="39">
        <f t="shared" ref="BD51:BD60" si="226">BC51*0.15</f>
        <v>0</v>
      </c>
      <c r="BE51" s="39"/>
      <c r="BF51" s="39"/>
      <c r="BG51" s="39"/>
      <c r="BH51" s="170">
        <f t="shared" ref="BH51:BH60" si="227">BC51+BD51+BE51+BF51+BG51</f>
        <v>0</v>
      </c>
      <c r="BJ51" s="169"/>
      <c r="BK51" s="39"/>
      <c r="BL51" s="39">
        <f t="shared" ref="BL51:BL60" si="228">BK51*0.15</f>
        <v>0</v>
      </c>
      <c r="BM51" s="39"/>
      <c r="BN51" s="39"/>
      <c r="BO51" s="39"/>
      <c r="BP51" s="170">
        <f t="shared" ref="BP51:BP60" si="229">BK51+BL51+BM51+BN51+BO51</f>
        <v>0</v>
      </c>
      <c r="BR51" s="169"/>
      <c r="BS51" s="39"/>
      <c r="BT51" s="39">
        <f t="shared" ref="BT51:BT60" si="230">BS51*0.15</f>
        <v>0</v>
      </c>
      <c r="BU51" s="39"/>
      <c r="BV51" s="39"/>
      <c r="BW51" s="39"/>
      <c r="BX51" s="170">
        <f t="shared" ref="BX51:BX60" si="231">BS51+BT51+BU51+BV51+BW51</f>
        <v>0</v>
      </c>
      <c r="BZ51" s="169"/>
      <c r="CA51" s="39"/>
      <c r="CB51" s="39">
        <f t="shared" ref="CB51:CB60" si="232">CA51*0.15</f>
        <v>0</v>
      </c>
      <c r="CC51" s="39"/>
      <c r="CD51" s="39"/>
      <c r="CE51" s="39"/>
      <c r="CF51" s="170">
        <f t="shared" ref="CF51:CF60" si="233">CA51+CB51+CC51+CD51+CE51</f>
        <v>0</v>
      </c>
      <c r="CH51" s="169"/>
      <c r="CI51" s="192">
        <f t="shared" ref="CI51:CI60" si="234">O51+W51+AE51+AM51+AU51+BC51+BK51+BS51+CA51</f>
        <v>884</v>
      </c>
      <c r="CJ51" s="192">
        <f t="shared" ref="CJ51:CJ60" si="235">P51+X51+AF51+AN51+AV51+BD51+BL51+BT51+CB51</f>
        <v>132.6</v>
      </c>
      <c r="CK51" s="192">
        <f t="shared" ref="CK51:CK60" si="236">Q51+Y51+AG51+AO51+AW51+BE51+BM51+BU51+CC51</f>
        <v>0</v>
      </c>
      <c r="CL51" s="192">
        <f t="shared" ref="CL51:CL60" si="237">R51+Z51+AH51+AP51+AX51+BF51+BN51+BV51+CD51</f>
        <v>0</v>
      </c>
      <c r="CM51" s="192">
        <f t="shared" ref="CM51:CM60" si="238">S51+AA51+AI51+AQ51+AY51+BG51+BO51+BW51+CE51</f>
        <v>0</v>
      </c>
      <c r="CN51" s="170">
        <f t="shared" ref="CN51:CN60" si="239">CI51+CJ51+CK51+CL51+CM51</f>
        <v>1016.6</v>
      </c>
      <c r="CO51" s="243" t="str">
        <f t="shared" si="44"/>
        <v>OK</v>
      </c>
    </row>
    <row r="52" spans="1:93" ht="15.75" thickBot="1" x14ac:dyDescent="0.3">
      <c r="A52" s="3"/>
      <c r="B52" s="41" t="s">
        <v>252</v>
      </c>
      <c r="C52" s="226" t="s">
        <v>424</v>
      </c>
      <c r="D52" s="225" t="s">
        <v>41</v>
      </c>
      <c r="E52" s="169">
        <v>5</v>
      </c>
      <c r="F52" s="39">
        <f t="shared" si="213"/>
        <v>1105</v>
      </c>
      <c r="G52" s="39">
        <f t="shared" si="214"/>
        <v>165.75</v>
      </c>
      <c r="H52" s="39"/>
      <c r="I52" s="39"/>
      <c r="J52" s="39"/>
      <c r="K52" s="170">
        <f t="shared" si="215"/>
        <v>1270.75</v>
      </c>
      <c r="L52" s="243" t="str">
        <f t="shared" si="33"/>
        <v>OK</v>
      </c>
      <c r="N52" s="169"/>
      <c r="O52" s="39"/>
      <c r="P52" s="39">
        <f t="shared" si="216"/>
        <v>0</v>
      </c>
      <c r="Q52" s="39"/>
      <c r="R52" s="39"/>
      <c r="S52" s="39"/>
      <c r="T52" s="170">
        <f t="shared" si="217"/>
        <v>0</v>
      </c>
      <c r="V52" s="169"/>
      <c r="W52" s="39">
        <f>$F$52*0.25</f>
        <v>276.25</v>
      </c>
      <c r="X52" s="39">
        <f t="shared" si="218"/>
        <v>41.4375</v>
      </c>
      <c r="Y52" s="39"/>
      <c r="Z52" s="39">
        <f>I52</f>
        <v>0</v>
      </c>
      <c r="AA52" s="39"/>
      <c r="AB52" s="170">
        <f t="shared" si="219"/>
        <v>317.6875</v>
      </c>
      <c r="AD52" s="169"/>
      <c r="AE52" s="39">
        <f>$F$52*0.25</f>
        <v>276.25</v>
      </c>
      <c r="AF52" s="39">
        <f t="shared" si="220"/>
        <v>41.4375</v>
      </c>
      <c r="AG52" s="39"/>
      <c r="AH52" s="39"/>
      <c r="AI52" s="39"/>
      <c r="AJ52" s="170">
        <f t="shared" si="221"/>
        <v>317.6875</v>
      </c>
      <c r="AL52" s="169"/>
      <c r="AM52" s="39">
        <f>$F$52*0.25</f>
        <v>276.25</v>
      </c>
      <c r="AN52" s="39">
        <f t="shared" si="222"/>
        <v>41.4375</v>
      </c>
      <c r="AO52" s="39"/>
      <c r="AP52" s="39"/>
      <c r="AQ52" s="39"/>
      <c r="AR52" s="170">
        <f t="shared" si="223"/>
        <v>317.6875</v>
      </c>
      <c r="AT52" s="169"/>
      <c r="AU52" s="39">
        <f>$F$52*0.25</f>
        <v>276.25</v>
      </c>
      <c r="AV52" s="39">
        <f t="shared" si="224"/>
        <v>41.4375</v>
      </c>
      <c r="AW52" s="39"/>
      <c r="AX52" s="39"/>
      <c r="AY52" s="39"/>
      <c r="AZ52" s="170">
        <f t="shared" si="225"/>
        <v>317.6875</v>
      </c>
      <c r="BB52" s="169"/>
      <c r="BC52" s="39"/>
      <c r="BD52" s="39">
        <f t="shared" si="226"/>
        <v>0</v>
      </c>
      <c r="BE52" s="39"/>
      <c r="BF52" s="39"/>
      <c r="BG52" s="39"/>
      <c r="BH52" s="170">
        <f t="shared" si="227"/>
        <v>0</v>
      </c>
      <c r="BJ52" s="169"/>
      <c r="BK52" s="39"/>
      <c r="BL52" s="39">
        <f t="shared" si="228"/>
        <v>0</v>
      </c>
      <c r="BM52" s="39"/>
      <c r="BN52" s="39"/>
      <c r="BO52" s="39"/>
      <c r="BP52" s="170">
        <f t="shared" si="229"/>
        <v>0</v>
      </c>
      <c r="BR52" s="169"/>
      <c r="BS52" s="39"/>
      <c r="BT52" s="39">
        <f t="shared" si="230"/>
        <v>0</v>
      </c>
      <c r="BU52" s="39"/>
      <c r="BV52" s="39"/>
      <c r="BW52" s="39"/>
      <c r="BX52" s="170">
        <f t="shared" si="231"/>
        <v>0</v>
      </c>
      <c r="BZ52" s="169"/>
      <c r="CA52" s="39"/>
      <c r="CB52" s="39">
        <f t="shared" si="232"/>
        <v>0</v>
      </c>
      <c r="CC52" s="39"/>
      <c r="CD52" s="39"/>
      <c r="CE52" s="39"/>
      <c r="CF52" s="170">
        <f t="shared" si="233"/>
        <v>0</v>
      </c>
      <c r="CH52" s="169"/>
      <c r="CI52" s="192">
        <f t="shared" si="234"/>
        <v>1105</v>
      </c>
      <c r="CJ52" s="192">
        <f t="shared" si="235"/>
        <v>165.75</v>
      </c>
      <c r="CK52" s="192">
        <f t="shared" si="236"/>
        <v>0</v>
      </c>
      <c r="CL52" s="192">
        <f t="shared" si="237"/>
        <v>0</v>
      </c>
      <c r="CM52" s="192">
        <f t="shared" si="238"/>
        <v>0</v>
      </c>
      <c r="CN52" s="170">
        <f t="shared" si="239"/>
        <v>1270.75</v>
      </c>
      <c r="CO52" s="243" t="str">
        <f t="shared" si="44"/>
        <v>OK</v>
      </c>
    </row>
    <row r="53" spans="1:93" ht="15.75" thickBot="1" x14ac:dyDescent="0.3">
      <c r="A53" s="3"/>
      <c r="B53" s="41" t="s">
        <v>257</v>
      </c>
      <c r="C53" s="226" t="s">
        <v>424</v>
      </c>
      <c r="D53" s="225" t="s">
        <v>41</v>
      </c>
      <c r="E53" s="169">
        <v>3</v>
      </c>
      <c r="F53" s="39">
        <f t="shared" si="213"/>
        <v>663</v>
      </c>
      <c r="G53" s="39">
        <f t="shared" si="214"/>
        <v>99.45</v>
      </c>
      <c r="H53" s="39"/>
      <c r="I53" s="39"/>
      <c r="J53" s="39"/>
      <c r="K53" s="170">
        <f t="shared" si="215"/>
        <v>762.45</v>
      </c>
      <c r="L53" s="243" t="str">
        <f t="shared" si="33"/>
        <v>OK</v>
      </c>
      <c r="N53" s="169"/>
      <c r="O53" s="39"/>
      <c r="P53" s="39">
        <f t="shared" si="216"/>
        <v>0</v>
      </c>
      <c r="Q53" s="39"/>
      <c r="R53" s="39"/>
      <c r="S53" s="39"/>
      <c r="T53" s="170">
        <f t="shared" si="217"/>
        <v>0</v>
      </c>
      <c r="V53" s="169"/>
      <c r="W53" s="39"/>
      <c r="X53" s="39">
        <f t="shared" si="218"/>
        <v>0</v>
      </c>
      <c r="Y53" s="39"/>
      <c r="Z53" s="39"/>
      <c r="AA53" s="39"/>
      <c r="AB53" s="170">
        <f t="shared" si="219"/>
        <v>0</v>
      </c>
      <c r="AD53" s="169"/>
      <c r="AE53" s="39"/>
      <c r="AF53" s="39">
        <f t="shared" si="220"/>
        <v>0</v>
      </c>
      <c r="AG53" s="39"/>
      <c r="AH53" s="39"/>
      <c r="AI53" s="39"/>
      <c r="AJ53" s="170">
        <f t="shared" si="221"/>
        <v>0</v>
      </c>
      <c r="AL53" s="169"/>
      <c r="AM53" s="39"/>
      <c r="AN53" s="39">
        <f t="shared" si="222"/>
        <v>0</v>
      </c>
      <c r="AO53" s="39"/>
      <c r="AP53" s="39"/>
      <c r="AQ53" s="39"/>
      <c r="AR53" s="170">
        <f t="shared" si="223"/>
        <v>0</v>
      </c>
      <c r="AT53" s="169"/>
      <c r="AU53" s="39">
        <f>F53</f>
        <v>663</v>
      </c>
      <c r="AV53" s="39">
        <f t="shared" si="224"/>
        <v>99.45</v>
      </c>
      <c r="AW53" s="39"/>
      <c r="AX53" s="39">
        <f>I53</f>
        <v>0</v>
      </c>
      <c r="AY53" s="39"/>
      <c r="AZ53" s="170">
        <f t="shared" si="225"/>
        <v>762.45</v>
      </c>
      <c r="BB53" s="169"/>
      <c r="BC53" s="39"/>
      <c r="BD53" s="39">
        <f t="shared" si="226"/>
        <v>0</v>
      </c>
      <c r="BE53" s="39"/>
      <c r="BF53" s="39"/>
      <c r="BG53" s="39"/>
      <c r="BH53" s="170">
        <f t="shared" si="227"/>
        <v>0</v>
      </c>
      <c r="BJ53" s="169"/>
      <c r="BK53" s="39"/>
      <c r="BL53" s="39">
        <f t="shared" si="228"/>
        <v>0</v>
      </c>
      <c r="BM53" s="39"/>
      <c r="BN53" s="39"/>
      <c r="BO53" s="39"/>
      <c r="BP53" s="170">
        <f t="shared" si="229"/>
        <v>0</v>
      </c>
      <c r="BR53" s="169"/>
      <c r="BS53" s="39"/>
      <c r="BT53" s="39">
        <f t="shared" si="230"/>
        <v>0</v>
      </c>
      <c r="BU53" s="39"/>
      <c r="BV53" s="39"/>
      <c r="BW53" s="39"/>
      <c r="BX53" s="170">
        <f t="shared" si="231"/>
        <v>0</v>
      </c>
      <c r="BZ53" s="169"/>
      <c r="CA53" s="39"/>
      <c r="CB53" s="39">
        <f t="shared" si="232"/>
        <v>0</v>
      </c>
      <c r="CC53" s="39"/>
      <c r="CD53" s="39"/>
      <c r="CE53" s="39"/>
      <c r="CF53" s="170">
        <f t="shared" si="233"/>
        <v>0</v>
      </c>
      <c r="CH53" s="169"/>
      <c r="CI53" s="192">
        <f t="shared" si="234"/>
        <v>663</v>
      </c>
      <c r="CJ53" s="192">
        <f t="shared" si="235"/>
        <v>99.45</v>
      </c>
      <c r="CK53" s="192">
        <f t="shared" si="236"/>
        <v>0</v>
      </c>
      <c r="CL53" s="192">
        <f t="shared" si="237"/>
        <v>0</v>
      </c>
      <c r="CM53" s="192">
        <f t="shared" si="238"/>
        <v>0</v>
      </c>
      <c r="CN53" s="170">
        <f t="shared" si="239"/>
        <v>762.45</v>
      </c>
      <c r="CO53" s="243" t="str">
        <f t="shared" si="44"/>
        <v>OK</v>
      </c>
    </row>
    <row r="54" spans="1:93" ht="31.5" customHeight="1" thickBot="1" x14ac:dyDescent="0.3">
      <c r="A54" s="3"/>
      <c r="B54" s="41" t="s">
        <v>230</v>
      </c>
      <c r="C54" s="226" t="s">
        <v>426</v>
      </c>
      <c r="D54" s="225" t="s">
        <v>41</v>
      </c>
      <c r="E54" s="169">
        <v>15</v>
      </c>
      <c r="F54" s="39">
        <f t="shared" si="213"/>
        <v>3315</v>
      </c>
      <c r="G54" s="39">
        <f t="shared" si="214"/>
        <v>497.25</v>
      </c>
      <c r="H54" s="39"/>
      <c r="I54" s="39"/>
      <c r="J54" s="39"/>
      <c r="K54" s="170">
        <f t="shared" si="215"/>
        <v>3812.25</v>
      </c>
      <c r="L54" s="243" t="str">
        <f t="shared" si="33"/>
        <v>OK</v>
      </c>
      <c r="N54" s="169"/>
      <c r="O54" s="39"/>
      <c r="P54" s="39">
        <f t="shared" si="216"/>
        <v>0</v>
      </c>
      <c r="Q54" s="39"/>
      <c r="R54" s="39"/>
      <c r="S54" s="39"/>
      <c r="T54" s="170">
        <f t="shared" si="217"/>
        <v>0</v>
      </c>
      <c r="V54" s="169"/>
      <c r="W54" s="39"/>
      <c r="X54" s="39">
        <f t="shared" si="218"/>
        <v>0</v>
      </c>
      <c r="Y54" s="39"/>
      <c r="Z54" s="39"/>
      <c r="AA54" s="39"/>
      <c r="AB54" s="170">
        <f t="shared" si="219"/>
        <v>0</v>
      </c>
      <c r="AD54" s="169"/>
      <c r="AE54" s="39"/>
      <c r="AF54" s="39">
        <f t="shared" si="220"/>
        <v>0</v>
      </c>
      <c r="AG54" s="39"/>
      <c r="AH54" s="39"/>
      <c r="AI54" s="39"/>
      <c r="AJ54" s="170">
        <f t="shared" si="221"/>
        <v>0</v>
      </c>
      <c r="AL54" s="169"/>
      <c r="AM54" s="39"/>
      <c r="AN54" s="39">
        <f t="shared" si="222"/>
        <v>0</v>
      </c>
      <c r="AO54" s="39"/>
      <c r="AP54" s="39"/>
      <c r="AQ54" s="39"/>
      <c r="AR54" s="170">
        <f t="shared" si="223"/>
        <v>0</v>
      </c>
      <c r="AT54" s="169"/>
      <c r="AU54" s="39">
        <f>F54</f>
        <v>3315</v>
      </c>
      <c r="AV54" s="39">
        <f t="shared" si="224"/>
        <v>497.25</v>
      </c>
      <c r="AW54" s="39"/>
      <c r="AX54" s="39"/>
      <c r="AY54" s="39"/>
      <c r="AZ54" s="170">
        <f t="shared" si="225"/>
        <v>3812.25</v>
      </c>
      <c r="BB54" s="169"/>
      <c r="BC54" s="39"/>
      <c r="BD54" s="39">
        <f t="shared" si="226"/>
        <v>0</v>
      </c>
      <c r="BE54" s="39"/>
      <c r="BF54" s="39"/>
      <c r="BG54" s="39"/>
      <c r="BH54" s="170">
        <f t="shared" si="227"/>
        <v>0</v>
      </c>
      <c r="BJ54" s="169"/>
      <c r="BK54" s="39"/>
      <c r="BL54" s="39">
        <f t="shared" si="228"/>
        <v>0</v>
      </c>
      <c r="BM54" s="39"/>
      <c r="BN54" s="39"/>
      <c r="BO54" s="39"/>
      <c r="BP54" s="170">
        <f t="shared" si="229"/>
        <v>0</v>
      </c>
      <c r="BR54" s="169"/>
      <c r="BS54" s="39"/>
      <c r="BT54" s="39">
        <f t="shared" si="230"/>
        <v>0</v>
      </c>
      <c r="BU54" s="39"/>
      <c r="BV54" s="39"/>
      <c r="BW54" s="39"/>
      <c r="BX54" s="170">
        <f t="shared" si="231"/>
        <v>0</v>
      </c>
      <c r="BZ54" s="169"/>
      <c r="CA54" s="39"/>
      <c r="CB54" s="39">
        <f t="shared" si="232"/>
        <v>0</v>
      </c>
      <c r="CC54" s="39"/>
      <c r="CD54" s="39"/>
      <c r="CE54" s="39"/>
      <c r="CF54" s="170">
        <f t="shared" si="233"/>
        <v>0</v>
      </c>
      <c r="CH54" s="169"/>
      <c r="CI54" s="192">
        <f t="shared" si="234"/>
        <v>3315</v>
      </c>
      <c r="CJ54" s="192">
        <f t="shared" si="235"/>
        <v>497.25</v>
      </c>
      <c r="CK54" s="192">
        <f t="shared" si="236"/>
        <v>0</v>
      </c>
      <c r="CL54" s="192">
        <f t="shared" si="237"/>
        <v>0</v>
      </c>
      <c r="CM54" s="192">
        <f t="shared" si="238"/>
        <v>0</v>
      </c>
      <c r="CN54" s="170">
        <f t="shared" si="239"/>
        <v>3812.25</v>
      </c>
      <c r="CO54" s="243" t="str">
        <f t="shared" si="44"/>
        <v>OK</v>
      </c>
    </row>
    <row r="55" spans="1:93" ht="30.75" hidden="1" thickBot="1" x14ac:dyDescent="0.3">
      <c r="A55" s="3"/>
      <c r="B55" s="41" t="s">
        <v>310</v>
      </c>
      <c r="C55" s="226" t="s">
        <v>251</v>
      </c>
      <c r="D55" s="225" t="s">
        <v>41</v>
      </c>
      <c r="E55" s="169"/>
      <c r="F55" s="39">
        <f t="shared" si="213"/>
        <v>0</v>
      </c>
      <c r="G55" s="39">
        <f t="shared" si="214"/>
        <v>0</v>
      </c>
      <c r="H55" s="39"/>
      <c r="I55" s="39"/>
      <c r="J55" s="39"/>
      <c r="K55" s="170">
        <f t="shared" si="215"/>
        <v>0</v>
      </c>
      <c r="L55" s="243" t="str">
        <f t="shared" si="33"/>
        <v>OK</v>
      </c>
      <c r="N55" s="169"/>
      <c r="O55" s="39"/>
      <c r="P55" s="39">
        <f t="shared" si="216"/>
        <v>0</v>
      </c>
      <c r="Q55" s="39"/>
      <c r="R55" s="39"/>
      <c r="S55" s="39"/>
      <c r="T55" s="170">
        <f t="shared" si="217"/>
        <v>0</v>
      </c>
      <c r="V55" s="169"/>
      <c r="W55" s="39"/>
      <c r="X55" s="39">
        <f t="shared" si="218"/>
        <v>0</v>
      </c>
      <c r="Y55" s="39"/>
      <c r="Z55" s="39"/>
      <c r="AA55" s="39"/>
      <c r="AB55" s="170">
        <f t="shared" si="219"/>
        <v>0</v>
      </c>
      <c r="AD55" s="169"/>
      <c r="AE55" s="39"/>
      <c r="AF55" s="39">
        <f t="shared" si="220"/>
        <v>0</v>
      </c>
      <c r="AG55" s="39"/>
      <c r="AH55" s="39"/>
      <c r="AI55" s="39"/>
      <c r="AJ55" s="170">
        <f t="shared" si="221"/>
        <v>0</v>
      </c>
      <c r="AL55" s="169"/>
      <c r="AM55" s="39"/>
      <c r="AN55" s="39">
        <f t="shared" si="222"/>
        <v>0</v>
      </c>
      <c r="AO55" s="39"/>
      <c r="AP55" s="39"/>
      <c r="AQ55" s="39"/>
      <c r="AR55" s="170">
        <f t="shared" si="223"/>
        <v>0</v>
      </c>
      <c r="AT55" s="169"/>
      <c r="AU55" s="39">
        <f>F55</f>
        <v>0</v>
      </c>
      <c r="AV55" s="39">
        <f t="shared" ref="AV55:AX56" si="240">G55</f>
        <v>0</v>
      </c>
      <c r="AW55" s="39">
        <f t="shared" si="240"/>
        <v>0</v>
      </c>
      <c r="AX55" s="39">
        <f t="shared" si="240"/>
        <v>0</v>
      </c>
      <c r="AY55" s="39"/>
      <c r="AZ55" s="170">
        <f t="shared" si="225"/>
        <v>0</v>
      </c>
      <c r="BB55" s="169"/>
      <c r="BC55" s="39"/>
      <c r="BD55" s="39">
        <f t="shared" si="226"/>
        <v>0</v>
      </c>
      <c r="BE55" s="39"/>
      <c r="BF55" s="39"/>
      <c r="BG55" s="39"/>
      <c r="BH55" s="170">
        <f t="shared" si="227"/>
        <v>0</v>
      </c>
      <c r="BJ55" s="169"/>
      <c r="BK55" s="39"/>
      <c r="BL55" s="39">
        <f t="shared" si="228"/>
        <v>0</v>
      </c>
      <c r="BM55" s="39"/>
      <c r="BN55" s="39"/>
      <c r="BO55" s="39"/>
      <c r="BP55" s="170">
        <f t="shared" si="229"/>
        <v>0</v>
      </c>
      <c r="BR55" s="169"/>
      <c r="BS55" s="39"/>
      <c r="BT55" s="39">
        <f t="shared" si="230"/>
        <v>0</v>
      </c>
      <c r="BU55" s="39"/>
      <c r="BV55" s="39"/>
      <c r="BW55" s="39"/>
      <c r="BX55" s="170">
        <f t="shared" si="231"/>
        <v>0</v>
      </c>
      <c r="BZ55" s="169"/>
      <c r="CA55" s="39"/>
      <c r="CB55" s="39">
        <f t="shared" si="232"/>
        <v>0</v>
      </c>
      <c r="CC55" s="39"/>
      <c r="CD55" s="39"/>
      <c r="CE55" s="39"/>
      <c r="CF55" s="170">
        <f t="shared" si="233"/>
        <v>0</v>
      </c>
      <c r="CH55" s="169"/>
      <c r="CI55" s="192">
        <f t="shared" si="234"/>
        <v>0</v>
      </c>
      <c r="CJ55" s="192">
        <f t="shared" si="235"/>
        <v>0</v>
      </c>
      <c r="CK55" s="192">
        <f t="shared" si="236"/>
        <v>0</v>
      </c>
      <c r="CL55" s="192">
        <f t="shared" si="237"/>
        <v>0</v>
      </c>
      <c r="CM55" s="192">
        <f t="shared" si="238"/>
        <v>0</v>
      </c>
      <c r="CN55" s="170">
        <f t="shared" si="239"/>
        <v>0</v>
      </c>
      <c r="CO55" s="243" t="str">
        <f t="shared" si="44"/>
        <v>OK</v>
      </c>
    </row>
    <row r="56" spans="1:93" ht="15.75" hidden="1" thickBot="1" x14ac:dyDescent="0.3">
      <c r="A56" s="3"/>
      <c r="B56" s="41" t="s">
        <v>64</v>
      </c>
      <c r="C56" s="225" t="s">
        <v>251</v>
      </c>
      <c r="D56" s="225" t="s">
        <v>224</v>
      </c>
      <c r="E56" s="169"/>
      <c r="F56" s="39">
        <f t="shared" si="213"/>
        <v>0</v>
      </c>
      <c r="G56" s="39">
        <f t="shared" si="214"/>
        <v>0</v>
      </c>
      <c r="H56" s="39"/>
      <c r="I56" s="39"/>
      <c r="J56" s="39"/>
      <c r="K56" s="170">
        <f t="shared" si="215"/>
        <v>0</v>
      </c>
      <c r="L56" s="243" t="str">
        <f t="shared" si="33"/>
        <v>OK</v>
      </c>
      <c r="N56" s="169"/>
      <c r="O56" s="39"/>
      <c r="P56" s="39">
        <f t="shared" si="216"/>
        <v>0</v>
      </c>
      <c r="Q56" s="39"/>
      <c r="R56" s="39"/>
      <c r="S56" s="39"/>
      <c r="T56" s="170">
        <f t="shared" si="217"/>
        <v>0</v>
      </c>
      <c r="V56" s="169"/>
      <c r="W56" s="39"/>
      <c r="X56" s="39">
        <f t="shared" si="218"/>
        <v>0</v>
      </c>
      <c r="Y56" s="39"/>
      <c r="Z56" s="39"/>
      <c r="AA56" s="39"/>
      <c r="AB56" s="170">
        <f t="shared" si="219"/>
        <v>0</v>
      </c>
      <c r="AD56" s="169"/>
      <c r="AE56" s="39"/>
      <c r="AF56" s="39">
        <f t="shared" si="220"/>
        <v>0</v>
      </c>
      <c r="AG56" s="39"/>
      <c r="AH56" s="39"/>
      <c r="AI56" s="39"/>
      <c r="AJ56" s="170">
        <f t="shared" si="221"/>
        <v>0</v>
      </c>
      <c r="AL56" s="169"/>
      <c r="AM56" s="39"/>
      <c r="AN56" s="39">
        <f t="shared" si="222"/>
        <v>0</v>
      </c>
      <c r="AO56" s="39"/>
      <c r="AP56" s="39"/>
      <c r="AQ56" s="39"/>
      <c r="AR56" s="170">
        <f t="shared" si="223"/>
        <v>0</v>
      </c>
      <c r="AT56" s="169"/>
      <c r="AU56" s="39">
        <f>F56</f>
        <v>0</v>
      </c>
      <c r="AV56" s="39">
        <f t="shared" si="240"/>
        <v>0</v>
      </c>
      <c r="AW56" s="39">
        <f t="shared" si="240"/>
        <v>0</v>
      </c>
      <c r="AX56" s="39">
        <f t="shared" si="240"/>
        <v>0</v>
      </c>
      <c r="AY56" s="39"/>
      <c r="AZ56" s="170">
        <f t="shared" si="225"/>
        <v>0</v>
      </c>
      <c r="BB56" s="169"/>
      <c r="BC56" s="39"/>
      <c r="BD56" s="39">
        <f t="shared" si="226"/>
        <v>0</v>
      </c>
      <c r="BE56" s="39"/>
      <c r="BF56" s="39"/>
      <c r="BG56" s="39"/>
      <c r="BH56" s="170">
        <f t="shared" si="227"/>
        <v>0</v>
      </c>
      <c r="BJ56" s="169"/>
      <c r="BK56" s="39"/>
      <c r="BL56" s="39">
        <f t="shared" si="228"/>
        <v>0</v>
      </c>
      <c r="BM56" s="39"/>
      <c r="BN56" s="39"/>
      <c r="BO56" s="39"/>
      <c r="BP56" s="170">
        <f t="shared" si="229"/>
        <v>0</v>
      </c>
      <c r="BR56" s="169"/>
      <c r="BS56" s="39"/>
      <c r="BT56" s="39">
        <f t="shared" si="230"/>
        <v>0</v>
      </c>
      <c r="BU56" s="39"/>
      <c r="BV56" s="39"/>
      <c r="BW56" s="39"/>
      <c r="BX56" s="170">
        <f t="shared" si="231"/>
        <v>0</v>
      </c>
      <c r="BZ56" s="169"/>
      <c r="CA56" s="39"/>
      <c r="CB56" s="39">
        <f t="shared" si="232"/>
        <v>0</v>
      </c>
      <c r="CC56" s="39"/>
      <c r="CD56" s="39"/>
      <c r="CE56" s="39"/>
      <c r="CF56" s="170">
        <f t="shared" si="233"/>
        <v>0</v>
      </c>
      <c r="CH56" s="169"/>
      <c r="CI56" s="192">
        <f t="shared" si="234"/>
        <v>0</v>
      </c>
      <c r="CJ56" s="192">
        <f t="shared" si="235"/>
        <v>0</v>
      </c>
      <c r="CK56" s="192">
        <f t="shared" si="236"/>
        <v>0</v>
      </c>
      <c r="CL56" s="192">
        <f t="shared" si="237"/>
        <v>0</v>
      </c>
      <c r="CM56" s="192">
        <f t="shared" si="238"/>
        <v>0</v>
      </c>
      <c r="CN56" s="170">
        <f t="shared" si="239"/>
        <v>0</v>
      </c>
      <c r="CO56" s="243" t="str">
        <f t="shared" si="44"/>
        <v>OK</v>
      </c>
    </row>
    <row r="57" spans="1:93" ht="15.75" thickBot="1" x14ac:dyDescent="0.3">
      <c r="A57" s="3"/>
      <c r="B57" s="41" t="s">
        <v>65</v>
      </c>
      <c r="C57" s="226" t="s">
        <v>427</v>
      </c>
      <c r="D57" s="225" t="s">
        <v>224</v>
      </c>
      <c r="E57" s="169">
        <v>6</v>
      </c>
      <c r="F57" s="39">
        <f t="shared" si="213"/>
        <v>1326</v>
      </c>
      <c r="G57" s="39">
        <f t="shared" si="214"/>
        <v>198.9</v>
      </c>
      <c r="H57" s="39">
        <f>I2</f>
        <v>600</v>
      </c>
      <c r="I57" s="39"/>
      <c r="J57" s="39"/>
      <c r="K57" s="170">
        <f t="shared" si="215"/>
        <v>2124.9</v>
      </c>
      <c r="L57" s="243" t="str">
        <f t="shared" si="33"/>
        <v>OK</v>
      </c>
      <c r="N57" s="169"/>
      <c r="O57" s="39"/>
      <c r="P57" s="39">
        <f t="shared" si="216"/>
        <v>0</v>
      </c>
      <c r="Q57" s="39"/>
      <c r="R57" s="39"/>
      <c r="S57" s="39"/>
      <c r="T57" s="170">
        <f t="shared" si="217"/>
        <v>0</v>
      </c>
      <c r="V57" s="169"/>
      <c r="W57" s="39"/>
      <c r="X57" s="39">
        <f t="shared" si="218"/>
        <v>0</v>
      </c>
      <c r="Y57" s="39"/>
      <c r="Z57" s="39"/>
      <c r="AA57" s="39"/>
      <c r="AB57" s="170">
        <f t="shared" si="219"/>
        <v>0</v>
      </c>
      <c r="AD57" s="169"/>
      <c r="AE57" s="39"/>
      <c r="AF57" s="39">
        <f t="shared" si="220"/>
        <v>0</v>
      </c>
      <c r="AG57" s="39"/>
      <c r="AH57" s="39"/>
      <c r="AI57" s="39"/>
      <c r="AJ57" s="170">
        <f t="shared" si="221"/>
        <v>0</v>
      </c>
      <c r="AL57" s="169"/>
      <c r="AM57" s="39"/>
      <c r="AN57" s="39">
        <f t="shared" si="222"/>
        <v>0</v>
      </c>
      <c r="AO57" s="39"/>
      <c r="AP57" s="39"/>
      <c r="AQ57" s="39"/>
      <c r="AR57" s="170">
        <f t="shared" si="223"/>
        <v>0</v>
      </c>
      <c r="AT57" s="169"/>
      <c r="AU57" s="39"/>
      <c r="AV57" s="39">
        <f t="shared" si="224"/>
        <v>0</v>
      </c>
      <c r="AW57" s="39"/>
      <c r="AX57" s="39"/>
      <c r="AY57" s="39"/>
      <c r="AZ57" s="170">
        <f t="shared" si="225"/>
        <v>0</v>
      </c>
      <c r="BB57" s="169"/>
      <c r="BC57" s="39"/>
      <c r="BD57" s="39">
        <f t="shared" si="226"/>
        <v>0</v>
      </c>
      <c r="BE57" s="39"/>
      <c r="BF57" s="39"/>
      <c r="BG57" s="39"/>
      <c r="BH57" s="170">
        <f t="shared" si="227"/>
        <v>0</v>
      </c>
      <c r="BJ57" s="169"/>
      <c r="BK57" s="39"/>
      <c r="BL57" s="39">
        <f t="shared" si="228"/>
        <v>0</v>
      </c>
      <c r="BM57" s="39"/>
      <c r="BN57" s="39"/>
      <c r="BO57" s="39"/>
      <c r="BP57" s="170">
        <f t="shared" si="229"/>
        <v>0</v>
      </c>
      <c r="BR57" s="169"/>
      <c r="BS57" s="39"/>
      <c r="BT57" s="39">
        <f t="shared" si="230"/>
        <v>0</v>
      </c>
      <c r="BU57" s="39"/>
      <c r="BV57" s="39"/>
      <c r="BW57" s="39"/>
      <c r="BX57" s="170">
        <f t="shared" si="231"/>
        <v>0</v>
      </c>
      <c r="BZ57" s="169"/>
      <c r="CA57" s="39">
        <f>F57</f>
        <v>1326</v>
      </c>
      <c r="CB57" s="39">
        <f t="shared" ref="CB57:CD57" si="241">G57</f>
        <v>198.9</v>
      </c>
      <c r="CC57" s="39">
        <f t="shared" si="241"/>
        <v>600</v>
      </c>
      <c r="CD57" s="39">
        <f t="shared" si="241"/>
        <v>0</v>
      </c>
      <c r="CE57" s="39"/>
      <c r="CF57" s="170">
        <f t="shared" si="233"/>
        <v>2124.9</v>
      </c>
      <c r="CH57" s="169"/>
      <c r="CI57" s="192">
        <f t="shared" si="234"/>
        <v>1326</v>
      </c>
      <c r="CJ57" s="192">
        <f t="shared" si="235"/>
        <v>198.9</v>
      </c>
      <c r="CK57" s="192">
        <f t="shared" si="236"/>
        <v>600</v>
      </c>
      <c r="CL57" s="192">
        <f t="shared" si="237"/>
        <v>0</v>
      </c>
      <c r="CM57" s="192">
        <f t="shared" si="238"/>
        <v>0</v>
      </c>
      <c r="CN57" s="170">
        <f t="shared" si="239"/>
        <v>2124.9</v>
      </c>
      <c r="CO57" s="243" t="str">
        <f t="shared" si="44"/>
        <v>OK</v>
      </c>
    </row>
    <row r="58" spans="1:93" ht="30.75" thickBot="1" x14ac:dyDescent="0.3">
      <c r="A58" s="3"/>
      <c r="B58" s="41" t="s">
        <v>312</v>
      </c>
      <c r="C58" s="226" t="s">
        <v>428</v>
      </c>
      <c r="D58" s="225" t="s">
        <v>431</v>
      </c>
      <c r="E58" s="169">
        <v>10</v>
      </c>
      <c r="F58" s="39">
        <f t="shared" si="213"/>
        <v>2210</v>
      </c>
      <c r="G58" s="39">
        <f t="shared" si="214"/>
        <v>331.5</v>
      </c>
      <c r="H58" s="39"/>
      <c r="I58" s="39"/>
      <c r="J58" s="39"/>
      <c r="K58" s="170">
        <f t="shared" si="215"/>
        <v>2541.5</v>
      </c>
      <c r="L58" s="243" t="str">
        <f t="shared" si="33"/>
        <v>OK</v>
      </c>
      <c r="N58" s="169"/>
      <c r="O58" s="39"/>
      <c r="P58" s="39">
        <f t="shared" si="216"/>
        <v>0</v>
      </c>
      <c r="Q58" s="39"/>
      <c r="R58" s="39"/>
      <c r="S58" s="39"/>
      <c r="T58" s="170">
        <f t="shared" si="217"/>
        <v>0</v>
      </c>
      <c r="V58" s="169"/>
      <c r="W58" s="39"/>
      <c r="X58" s="39">
        <f t="shared" si="218"/>
        <v>0</v>
      </c>
      <c r="Y58" s="39"/>
      <c r="Z58" s="39">
        <f>$I$58/2</f>
        <v>0</v>
      </c>
      <c r="AA58" s="39"/>
      <c r="AB58" s="170">
        <f t="shared" si="219"/>
        <v>0</v>
      </c>
      <c r="AD58" s="169"/>
      <c r="AE58" s="39">
        <f>$F$58*0.5</f>
        <v>1105</v>
      </c>
      <c r="AF58" s="39">
        <f t="shared" si="220"/>
        <v>165.75</v>
      </c>
      <c r="AG58" s="39"/>
      <c r="AH58" s="39">
        <f>$I$58/2</f>
        <v>0</v>
      </c>
      <c r="AI58" s="39"/>
      <c r="AJ58" s="170">
        <f t="shared" si="221"/>
        <v>1270.75</v>
      </c>
      <c r="AL58" s="169"/>
      <c r="AM58" s="39">
        <f>$F$58*0.25</f>
        <v>552.5</v>
      </c>
      <c r="AN58" s="39">
        <f t="shared" si="222"/>
        <v>82.875</v>
      </c>
      <c r="AO58" s="39"/>
      <c r="AP58" s="39"/>
      <c r="AQ58" s="39"/>
      <c r="AR58" s="170">
        <f t="shared" si="223"/>
        <v>635.375</v>
      </c>
      <c r="AT58" s="169"/>
      <c r="AU58" s="39">
        <f>$F$58*0.25</f>
        <v>552.5</v>
      </c>
      <c r="AV58" s="39">
        <f t="shared" si="224"/>
        <v>82.875</v>
      </c>
      <c r="AW58" s="39"/>
      <c r="AX58" s="39"/>
      <c r="AY58" s="39"/>
      <c r="AZ58" s="170">
        <f t="shared" si="225"/>
        <v>635.375</v>
      </c>
      <c r="BB58" s="169"/>
      <c r="BC58" s="39"/>
      <c r="BD58" s="39">
        <f t="shared" si="226"/>
        <v>0</v>
      </c>
      <c r="BE58" s="39"/>
      <c r="BF58" s="39"/>
      <c r="BG58" s="39"/>
      <c r="BH58" s="170">
        <f t="shared" si="227"/>
        <v>0</v>
      </c>
      <c r="BJ58" s="169"/>
      <c r="BK58" s="39"/>
      <c r="BL58" s="39">
        <f t="shared" si="228"/>
        <v>0</v>
      </c>
      <c r="BM58" s="39"/>
      <c r="BN58" s="39"/>
      <c r="BO58" s="39"/>
      <c r="BP58" s="170">
        <f t="shared" si="229"/>
        <v>0</v>
      </c>
      <c r="BR58" s="169"/>
      <c r="BS58" s="39"/>
      <c r="BT58" s="39">
        <f t="shared" si="230"/>
        <v>0</v>
      </c>
      <c r="BU58" s="39"/>
      <c r="BV58" s="39"/>
      <c r="BW58" s="39"/>
      <c r="BX58" s="170">
        <f t="shared" si="231"/>
        <v>0</v>
      </c>
      <c r="BZ58" s="169"/>
      <c r="CA58" s="39"/>
      <c r="CB58" s="39">
        <f t="shared" si="232"/>
        <v>0</v>
      </c>
      <c r="CC58" s="39"/>
      <c r="CD58" s="39"/>
      <c r="CE58" s="39"/>
      <c r="CF58" s="170">
        <f t="shared" si="233"/>
        <v>0</v>
      </c>
      <c r="CH58" s="169"/>
      <c r="CI58" s="192">
        <f t="shared" si="234"/>
        <v>2210</v>
      </c>
      <c r="CJ58" s="192">
        <f t="shared" si="235"/>
        <v>331.5</v>
      </c>
      <c r="CK58" s="192">
        <f t="shared" si="236"/>
        <v>0</v>
      </c>
      <c r="CL58" s="192">
        <f t="shared" si="237"/>
        <v>0</v>
      </c>
      <c r="CM58" s="192">
        <f t="shared" si="238"/>
        <v>0</v>
      </c>
      <c r="CN58" s="170">
        <f t="shared" si="239"/>
        <v>2541.5</v>
      </c>
      <c r="CO58" s="243" t="str">
        <f t="shared" si="44"/>
        <v>OK</v>
      </c>
    </row>
    <row r="59" spans="1:93" ht="15.75" thickBot="1" x14ac:dyDescent="0.3">
      <c r="A59" s="3"/>
      <c r="B59" s="41"/>
      <c r="C59" s="93"/>
      <c r="D59" s="7"/>
      <c r="E59" s="169"/>
      <c r="F59" s="39">
        <f t="shared" si="213"/>
        <v>0</v>
      </c>
      <c r="G59" s="39">
        <f t="shared" si="214"/>
        <v>0</v>
      </c>
      <c r="H59" s="39"/>
      <c r="I59" s="39"/>
      <c r="J59" s="39"/>
      <c r="K59" s="170">
        <f t="shared" si="215"/>
        <v>0</v>
      </c>
      <c r="L59" s="243" t="str">
        <f t="shared" si="33"/>
        <v>OK</v>
      </c>
      <c r="N59" s="169"/>
      <c r="O59" s="39"/>
      <c r="P59" s="39">
        <f t="shared" si="216"/>
        <v>0</v>
      </c>
      <c r="Q59" s="39"/>
      <c r="R59" s="39"/>
      <c r="S59" s="39"/>
      <c r="T59" s="170">
        <f t="shared" si="217"/>
        <v>0</v>
      </c>
      <c r="V59" s="169"/>
      <c r="W59" s="39"/>
      <c r="X59" s="39">
        <f t="shared" si="218"/>
        <v>0</v>
      </c>
      <c r="Y59" s="39"/>
      <c r="Z59" s="39"/>
      <c r="AA59" s="39"/>
      <c r="AB59" s="170">
        <f t="shared" si="219"/>
        <v>0</v>
      </c>
      <c r="AD59" s="169"/>
      <c r="AE59" s="39"/>
      <c r="AF59" s="39">
        <f t="shared" si="220"/>
        <v>0</v>
      </c>
      <c r="AG59" s="39"/>
      <c r="AH59" s="39"/>
      <c r="AI59" s="39"/>
      <c r="AJ59" s="170">
        <f t="shared" si="221"/>
        <v>0</v>
      </c>
      <c r="AL59" s="169"/>
      <c r="AM59" s="39"/>
      <c r="AN59" s="39">
        <f t="shared" si="222"/>
        <v>0</v>
      </c>
      <c r="AO59" s="39"/>
      <c r="AP59" s="39"/>
      <c r="AQ59" s="39"/>
      <c r="AR59" s="170">
        <f t="shared" si="223"/>
        <v>0</v>
      </c>
      <c r="AT59" s="169"/>
      <c r="AU59" s="39"/>
      <c r="AV59" s="39">
        <f t="shared" si="224"/>
        <v>0</v>
      </c>
      <c r="AW59" s="39"/>
      <c r="AX59" s="39"/>
      <c r="AY59" s="39"/>
      <c r="AZ59" s="170">
        <f t="shared" si="225"/>
        <v>0</v>
      </c>
      <c r="BB59" s="169"/>
      <c r="BC59" s="39"/>
      <c r="BD59" s="39">
        <f t="shared" si="226"/>
        <v>0</v>
      </c>
      <c r="BE59" s="39"/>
      <c r="BF59" s="39"/>
      <c r="BG59" s="39"/>
      <c r="BH59" s="170">
        <f t="shared" si="227"/>
        <v>0</v>
      </c>
      <c r="BJ59" s="169"/>
      <c r="BK59" s="39"/>
      <c r="BL59" s="39">
        <f t="shared" si="228"/>
        <v>0</v>
      </c>
      <c r="BM59" s="39"/>
      <c r="BN59" s="39"/>
      <c r="BO59" s="39"/>
      <c r="BP59" s="170">
        <f t="shared" si="229"/>
        <v>0</v>
      </c>
      <c r="BR59" s="169"/>
      <c r="BS59" s="39"/>
      <c r="BT59" s="39">
        <f t="shared" si="230"/>
        <v>0</v>
      </c>
      <c r="BU59" s="39"/>
      <c r="BV59" s="39"/>
      <c r="BW59" s="39"/>
      <c r="BX59" s="170">
        <f t="shared" si="231"/>
        <v>0</v>
      </c>
      <c r="BZ59" s="169"/>
      <c r="CA59" s="39"/>
      <c r="CB59" s="39">
        <f t="shared" si="232"/>
        <v>0</v>
      </c>
      <c r="CC59" s="39"/>
      <c r="CD59" s="39"/>
      <c r="CE59" s="39"/>
      <c r="CF59" s="170">
        <f t="shared" si="233"/>
        <v>0</v>
      </c>
      <c r="CH59" s="169"/>
      <c r="CI59" s="192">
        <f t="shared" si="234"/>
        <v>0</v>
      </c>
      <c r="CJ59" s="192">
        <f t="shared" si="235"/>
        <v>0</v>
      </c>
      <c r="CK59" s="192">
        <f t="shared" si="236"/>
        <v>0</v>
      </c>
      <c r="CL59" s="192">
        <f t="shared" si="237"/>
        <v>0</v>
      </c>
      <c r="CM59" s="192">
        <f t="shared" si="238"/>
        <v>0</v>
      </c>
      <c r="CN59" s="170">
        <f t="shared" si="239"/>
        <v>0</v>
      </c>
      <c r="CO59" s="243" t="str">
        <f t="shared" si="44"/>
        <v>OK</v>
      </c>
    </row>
    <row r="60" spans="1:93" ht="15.75" thickBot="1" x14ac:dyDescent="0.3">
      <c r="A60" s="3"/>
      <c r="B60" s="41"/>
      <c r="C60" s="93"/>
      <c r="D60" s="7"/>
      <c r="E60" s="169"/>
      <c r="F60" s="39">
        <f t="shared" si="213"/>
        <v>0</v>
      </c>
      <c r="G60" s="39">
        <f t="shared" si="214"/>
        <v>0</v>
      </c>
      <c r="H60" s="39"/>
      <c r="I60" s="39"/>
      <c r="J60" s="39"/>
      <c r="K60" s="170">
        <f t="shared" si="215"/>
        <v>0</v>
      </c>
      <c r="L60" s="243" t="str">
        <f t="shared" si="33"/>
        <v>OK</v>
      </c>
      <c r="N60" s="169"/>
      <c r="O60" s="39"/>
      <c r="P60" s="39">
        <f t="shared" si="216"/>
        <v>0</v>
      </c>
      <c r="Q60" s="39"/>
      <c r="R60" s="39"/>
      <c r="S60" s="39"/>
      <c r="T60" s="170">
        <f t="shared" si="217"/>
        <v>0</v>
      </c>
      <c r="V60" s="169"/>
      <c r="W60" s="39"/>
      <c r="X60" s="39">
        <f t="shared" si="218"/>
        <v>0</v>
      </c>
      <c r="Y60" s="39"/>
      <c r="Z60" s="39"/>
      <c r="AA60" s="39"/>
      <c r="AB60" s="170">
        <f t="shared" si="219"/>
        <v>0</v>
      </c>
      <c r="AD60" s="169"/>
      <c r="AE60" s="39"/>
      <c r="AF60" s="39">
        <f t="shared" si="220"/>
        <v>0</v>
      </c>
      <c r="AG60" s="39"/>
      <c r="AH60" s="39"/>
      <c r="AI60" s="39"/>
      <c r="AJ60" s="170">
        <f t="shared" si="221"/>
        <v>0</v>
      </c>
      <c r="AL60" s="169"/>
      <c r="AM60" s="39"/>
      <c r="AN60" s="39">
        <f t="shared" si="222"/>
        <v>0</v>
      </c>
      <c r="AO60" s="39"/>
      <c r="AP60" s="39"/>
      <c r="AQ60" s="39"/>
      <c r="AR60" s="170">
        <f t="shared" si="223"/>
        <v>0</v>
      </c>
      <c r="AT60" s="169"/>
      <c r="AU60" s="39"/>
      <c r="AV60" s="39">
        <f t="shared" si="224"/>
        <v>0</v>
      </c>
      <c r="AW60" s="39"/>
      <c r="AX60" s="39"/>
      <c r="AY60" s="39"/>
      <c r="AZ60" s="170">
        <f t="shared" si="225"/>
        <v>0</v>
      </c>
      <c r="BB60" s="169"/>
      <c r="BC60" s="39"/>
      <c r="BD60" s="39">
        <f t="shared" si="226"/>
        <v>0</v>
      </c>
      <c r="BE60" s="39"/>
      <c r="BF60" s="39"/>
      <c r="BG60" s="39"/>
      <c r="BH60" s="170">
        <f t="shared" si="227"/>
        <v>0</v>
      </c>
      <c r="BJ60" s="169"/>
      <c r="BK60" s="39"/>
      <c r="BL60" s="39">
        <f t="shared" si="228"/>
        <v>0</v>
      </c>
      <c r="BM60" s="39"/>
      <c r="BN60" s="39"/>
      <c r="BO60" s="39"/>
      <c r="BP60" s="170">
        <f t="shared" si="229"/>
        <v>0</v>
      </c>
      <c r="BR60" s="169"/>
      <c r="BS60" s="39"/>
      <c r="BT60" s="39">
        <f t="shared" si="230"/>
        <v>0</v>
      </c>
      <c r="BU60" s="39"/>
      <c r="BV60" s="39"/>
      <c r="BW60" s="39"/>
      <c r="BX60" s="170">
        <f t="shared" si="231"/>
        <v>0</v>
      </c>
      <c r="BZ60" s="169"/>
      <c r="CA60" s="39"/>
      <c r="CB60" s="39">
        <f t="shared" si="232"/>
        <v>0</v>
      </c>
      <c r="CC60" s="39"/>
      <c r="CD60" s="39"/>
      <c r="CE60" s="39"/>
      <c r="CF60" s="170">
        <f t="shared" si="233"/>
        <v>0</v>
      </c>
      <c r="CH60" s="169"/>
      <c r="CI60" s="192">
        <f t="shared" si="234"/>
        <v>0</v>
      </c>
      <c r="CJ60" s="192">
        <f t="shared" si="235"/>
        <v>0</v>
      </c>
      <c r="CK60" s="192">
        <f t="shared" si="236"/>
        <v>0</v>
      </c>
      <c r="CL60" s="192">
        <f t="shared" si="237"/>
        <v>0</v>
      </c>
      <c r="CM60" s="192">
        <f t="shared" si="238"/>
        <v>0</v>
      </c>
      <c r="CN60" s="170">
        <f t="shared" si="239"/>
        <v>0</v>
      </c>
      <c r="CO60" s="243" t="str">
        <f t="shared" si="44"/>
        <v>OK</v>
      </c>
    </row>
    <row r="61" spans="1:93" ht="16.5" thickBot="1" x14ac:dyDescent="0.3">
      <c r="A61" s="4"/>
      <c r="B61" s="25" t="s">
        <v>83</v>
      </c>
      <c r="C61" s="150"/>
      <c r="D61" s="6"/>
      <c r="E61" s="176"/>
      <c r="F61" s="51">
        <f>SUM(F35:F60)</f>
        <v>32708</v>
      </c>
      <c r="G61" s="51">
        <f t="shared" ref="G61:K61" si="242">SUM(G35:G60)</f>
        <v>4906.1999999999989</v>
      </c>
      <c r="H61" s="51">
        <f t="shared" si="242"/>
        <v>6000</v>
      </c>
      <c r="I61" s="51">
        <f t="shared" si="242"/>
        <v>12300</v>
      </c>
      <c r="J61" s="51">
        <f t="shared" si="242"/>
        <v>0</v>
      </c>
      <c r="K61" s="180">
        <f t="shared" si="242"/>
        <v>55914.19999999999</v>
      </c>
      <c r="L61" s="243" t="str">
        <f t="shared" si="33"/>
        <v>OK</v>
      </c>
      <c r="N61" s="176"/>
      <c r="O61" s="51">
        <f>SUM(O35:O60)</f>
        <v>8066.5</v>
      </c>
      <c r="P61" s="51">
        <f t="shared" ref="P61:T61" si="243">SUM(P35:P60)</f>
        <v>1209.9749999999997</v>
      </c>
      <c r="Q61" s="51">
        <f t="shared" si="243"/>
        <v>300</v>
      </c>
      <c r="R61" s="51">
        <f t="shared" si="243"/>
        <v>6300</v>
      </c>
      <c r="S61" s="51">
        <f t="shared" si="243"/>
        <v>0</v>
      </c>
      <c r="T61" s="180">
        <f t="shared" si="243"/>
        <v>15876.474999999997</v>
      </c>
      <c r="V61" s="176"/>
      <c r="W61" s="51">
        <f>SUM(W35:W60)</f>
        <v>3922.75</v>
      </c>
      <c r="X61" s="51">
        <f t="shared" ref="X61:AB61" si="244">SUM(X35:X60)</f>
        <v>588.41249999999991</v>
      </c>
      <c r="Y61" s="51">
        <f t="shared" si="244"/>
        <v>300</v>
      </c>
      <c r="Z61" s="51">
        <f t="shared" si="244"/>
        <v>6000</v>
      </c>
      <c r="AA61" s="51">
        <f t="shared" si="244"/>
        <v>0</v>
      </c>
      <c r="AB61" s="180">
        <f t="shared" si="244"/>
        <v>10811.1625</v>
      </c>
      <c r="AD61" s="176"/>
      <c r="AE61" s="51">
        <f>SUM(AE35:AE60)</f>
        <v>3701.75</v>
      </c>
      <c r="AF61" s="51">
        <f t="shared" ref="AF61:AJ61" si="245">SUM(AF35:AF60)</f>
        <v>555.26250000000005</v>
      </c>
      <c r="AG61" s="51">
        <f t="shared" si="245"/>
        <v>300</v>
      </c>
      <c r="AH61" s="51">
        <f t="shared" si="245"/>
        <v>0</v>
      </c>
      <c r="AI61" s="51">
        <f t="shared" si="245"/>
        <v>0</v>
      </c>
      <c r="AJ61" s="180">
        <f t="shared" si="245"/>
        <v>4557.0125000000007</v>
      </c>
      <c r="AL61" s="176"/>
      <c r="AM61" s="51">
        <f>SUM(AM35:AM60)</f>
        <v>4696.25</v>
      </c>
      <c r="AN61" s="51">
        <f t="shared" ref="AN61:AR61" si="246">SUM(AN35:AN60)</f>
        <v>704.4375</v>
      </c>
      <c r="AO61" s="51">
        <f t="shared" si="246"/>
        <v>2400</v>
      </c>
      <c r="AP61" s="51">
        <f t="shared" si="246"/>
        <v>0</v>
      </c>
      <c r="AQ61" s="51">
        <f t="shared" si="246"/>
        <v>0</v>
      </c>
      <c r="AR61" s="180">
        <f t="shared" si="246"/>
        <v>7800.6874999999991</v>
      </c>
      <c r="AT61" s="176"/>
      <c r="AU61" s="51">
        <f>SUM(AU35:AU60)</f>
        <v>7900.75</v>
      </c>
      <c r="AV61" s="51">
        <f t="shared" ref="AV61:AZ61" si="247">SUM(AV35:AV60)</f>
        <v>1185.1125</v>
      </c>
      <c r="AW61" s="51">
        <f t="shared" si="247"/>
        <v>900</v>
      </c>
      <c r="AX61" s="51">
        <f t="shared" si="247"/>
        <v>0</v>
      </c>
      <c r="AY61" s="51">
        <f t="shared" si="247"/>
        <v>0</v>
      </c>
      <c r="AZ61" s="180">
        <f t="shared" si="247"/>
        <v>9985.8624999999993</v>
      </c>
      <c r="BB61" s="176"/>
      <c r="BC61" s="51">
        <f>SUM(BC35:BC60)</f>
        <v>773.5</v>
      </c>
      <c r="BD61" s="51">
        <f t="shared" ref="BD61:BH61" si="248">SUM(BD35:BD60)</f>
        <v>116.02500000000001</v>
      </c>
      <c r="BE61" s="51">
        <f t="shared" si="248"/>
        <v>300</v>
      </c>
      <c r="BF61" s="51">
        <f t="shared" si="248"/>
        <v>0</v>
      </c>
      <c r="BG61" s="51">
        <f t="shared" si="248"/>
        <v>0</v>
      </c>
      <c r="BH61" s="180">
        <f t="shared" si="248"/>
        <v>1189.5250000000001</v>
      </c>
      <c r="BJ61" s="176"/>
      <c r="BK61" s="51">
        <f>SUM(BK35:BK60)</f>
        <v>773.5</v>
      </c>
      <c r="BL61" s="51">
        <f t="shared" ref="BL61:BP61" si="249">SUM(BL35:BL60)</f>
        <v>116.02500000000001</v>
      </c>
      <c r="BM61" s="51">
        <f t="shared" si="249"/>
        <v>300</v>
      </c>
      <c r="BN61" s="51">
        <f t="shared" si="249"/>
        <v>0</v>
      </c>
      <c r="BO61" s="51">
        <f t="shared" si="249"/>
        <v>0</v>
      </c>
      <c r="BP61" s="180">
        <f t="shared" si="249"/>
        <v>1189.5250000000001</v>
      </c>
      <c r="BR61" s="176"/>
      <c r="BS61" s="51">
        <f>SUM(BS35:BS60)</f>
        <v>773.5</v>
      </c>
      <c r="BT61" s="51">
        <f t="shared" ref="BT61:BX61" si="250">SUM(BT35:BT60)</f>
        <v>116.02500000000001</v>
      </c>
      <c r="BU61" s="51">
        <f t="shared" si="250"/>
        <v>300</v>
      </c>
      <c r="BV61" s="51">
        <f t="shared" si="250"/>
        <v>0</v>
      </c>
      <c r="BW61" s="51">
        <f t="shared" si="250"/>
        <v>0</v>
      </c>
      <c r="BX61" s="180">
        <f t="shared" si="250"/>
        <v>1189.5250000000001</v>
      </c>
      <c r="BZ61" s="176"/>
      <c r="CA61" s="51">
        <f>SUM(CA35:CA60)</f>
        <v>2099.5</v>
      </c>
      <c r="CB61" s="51">
        <f t="shared" ref="CB61:CF61" si="251">SUM(CB35:CB60)</f>
        <v>314.92500000000001</v>
      </c>
      <c r="CC61" s="51">
        <f t="shared" si="251"/>
        <v>900</v>
      </c>
      <c r="CD61" s="51">
        <f t="shared" si="251"/>
        <v>0</v>
      </c>
      <c r="CE61" s="51">
        <f t="shared" si="251"/>
        <v>0</v>
      </c>
      <c r="CF61" s="180">
        <f t="shared" si="251"/>
        <v>3314.4250000000002</v>
      </c>
      <c r="CH61" s="176"/>
      <c r="CI61" s="51">
        <f>SUM(CI35:CI60)</f>
        <v>32708</v>
      </c>
      <c r="CJ61" s="51">
        <f t="shared" ref="CJ61:CN61" si="252">SUM(CJ35:CJ60)</f>
        <v>4906.1999999999989</v>
      </c>
      <c r="CK61" s="51">
        <f t="shared" si="252"/>
        <v>6000</v>
      </c>
      <c r="CL61" s="51">
        <f t="shared" si="252"/>
        <v>12300</v>
      </c>
      <c r="CM61" s="51">
        <f t="shared" si="252"/>
        <v>0</v>
      </c>
      <c r="CN61" s="180">
        <f t="shared" si="252"/>
        <v>55914.19999999999</v>
      </c>
      <c r="CO61" s="243" t="str">
        <f t="shared" si="44"/>
        <v>OK</v>
      </c>
    </row>
    <row r="62" spans="1:93" ht="16.5" thickBot="1" x14ac:dyDescent="0.3">
      <c r="A62" s="22"/>
      <c r="B62" s="49" t="s">
        <v>68</v>
      </c>
      <c r="C62" s="151"/>
      <c r="D62" s="24"/>
      <c r="E62" s="181"/>
      <c r="F62" s="22"/>
      <c r="G62" s="22"/>
      <c r="H62" s="22"/>
      <c r="I62" s="22"/>
      <c r="J62" s="22"/>
      <c r="K62" s="182"/>
      <c r="L62" s="243" t="str">
        <f t="shared" si="33"/>
        <v>OK</v>
      </c>
      <c r="N62" s="181"/>
      <c r="O62" s="22"/>
      <c r="P62" s="22"/>
      <c r="Q62" s="22"/>
      <c r="R62" s="22"/>
      <c r="S62" s="22"/>
      <c r="T62" s="182"/>
      <c r="V62" s="181"/>
      <c r="W62" s="22"/>
      <c r="X62" s="22"/>
      <c r="Y62" s="22"/>
      <c r="Z62" s="22"/>
      <c r="AA62" s="22"/>
      <c r="AB62" s="182"/>
      <c r="AD62" s="181"/>
      <c r="AE62" s="22"/>
      <c r="AF62" s="22"/>
      <c r="AG62" s="22"/>
      <c r="AH62" s="22"/>
      <c r="AI62" s="22"/>
      <c r="AJ62" s="182"/>
      <c r="AL62" s="181"/>
      <c r="AM62" s="22"/>
      <c r="AN62" s="22"/>
      <c r="AO62" s="22"/>
      <c r="AP62" s="22"/>
      <c r="AQ62" s="22"/>
      <c r="AR62" s="182"/>
      <c r="AT62" s="181"/>
      <c r="AU62" s="22"/>
      <c r="AV62" s="22"/>
      <c r="AW62" s="22"/>
      <c r="AX62" s="22"/>
      <c r="AY62" s="22"/>
      <c r="AZ62" s="182"/>
      <c r="BB62" s="181"/>
      <c r="BC62" s="22"/>
      <c r="BD62" s="22"/>
      <c r="BE62" s="22"/>
      <c r="BF62" s="22"/>
      <c r="BG62" s="22"/>
      <c r="BH62" s="182"/>
      <c r="BJ62" s="181"/>
      <c r="BK62" s="22"/>
      <c r="BL62" s="22"/>
      <c r="BM62" s="22"/>
      <c r="BN62" s="22"/>
      <c r="BO62" s="22"/>
      <c r="BP62" s="182"/>
      <c r="BR62" s="181"/>
      <c r="BS62" s="22"/>
      <c r="BT62" s="22"/>
      <c r="BU62" s="22"/>
      <c r="BV62" s="22"/>
      <c r="BW62" s="22"/>
      <c r="BX62" s="182"/>
      <c r="BZ62" s="181"/>
      <c r="CA62" s="22"/>
      <c r="CB62" s="22"/>
      <c r="CC62" s="22"/>
      <c r="CD62" s="22"/>
      <c r="CE62" s="22"/>
      <c r="CF62" s="182"/>
      <c r="CH62" s="181"/>
      <c r="CI62" s="22"/>
      <c r="CJ62" s="22"/>
      <c r="CK62" s="22"/>
      <c r="CL62" s="22"/>
      <c r="CM62" s="22"/>
      <c r="CN62" s="182"/>
      <c r="CO62" s="243" t="str">
        <f t="shared" si="44"/>
        <v>OK</v>
      </c>
    </row>
    <row r="63" spans="1:93" ht="15.75" thickBot="1" x14ac:dyDescent="0.3">
      <c r="A63" s="80"/>
      <c r="B63" s="136" t="s">
        <v>316</v>
      </c>
      <c r="C63" s="136"/>
      <c r="D63" s="137"/>
      <c r="E63" s="183"/>
      <c r="F63" s="29"/>
      <c r="G63" s="29"/>
      <c r="H63" s="29"/>
      <c r="I63" s="29"/>
      <c r="J63" s="29"/>
      <c r="K63" s="184"/>
      <c r="L63" s="243" t="str">
        <f t="shared" si="33"/>
        <v>OK</v>
      </c>
      <c r="N63" s="183"/>
      <c r="O63" s="29"/>
      <c r="P63" s="29"/>
      <c r="Q63" s="29"/>
      <c r="R63" s="29"/>
      <c r="S63" s="29"/>
      <c r="T63" s="184"/>
      <c r="V63" s="183"/>
      <c r="W63" s="29"/>
      <c r="X63" s="29"/>
      <c r="Y63" s="29"/>
      <c r="Z63" s="29"/>
      <c r="AA63" s="29"/>
      <c r="AB63" s="184"/>
      <c r="AD63" s="183"/>
      <c r="AE63" s="29"/>
      <c r="AF63" s="29"/>
      <c r="AG63" s="29"/>
      <c r="AH63" s="29"/>
      <c r="AI63" s="29"/>
      <c r="AJ63" s="184"/>
      <c r="AL63" s="183"/>
      <c r="AM63" s="29"/>
      <c r="AN63" s="29"/>
      <c r="AO63" s="29"/>
      <c r="AP63" s="29"/>
      <c r="AQ63" s="29"/>
      <c r="AR63" s="184"/>
      <c r="AT63" s="183"/>
      <c r="AU63" s="29"/>
      <c r="AV63" s="29"/>
      <c r="AW63" s="29"/>
      <c r="AX63" s="29"/>
      <c r="AY63" s="29"/>
      <c r="AZ63" s="184"/>
      <c r="BB63" s="183"/>
      <c r="BC63" s="29"/>
      <c r="BD63" s="29"/>
      <c r="BE63" s="29"/>
      <c r="BF63" s="29"/>
      <c r="BG63" s="29"/>
      <c r="BH63" s="184"/>
      <c r="BJ63" s="183"/>
      <c r="BK63" s="29"/>
      <c r="BL63" s="29"/>
      <c r="BM63" s="29"/>
      <c r="BN63" s="29"/>
      <c r="BO63" s="29"/>
      <c r="BP63" s="184"/>
      <c r="BR63" s="183"/>
      <c r="BS63" s="29"/>
      <c r="BT63" s="29"/>
      <c r="BU63" s="29"/>
      <c r="BV63" s="29"/>
      <c r="BW63" s="29"/>
      <c r="BX63" s="184"/>
      <c r="BZ63" s="183"/>
      <c r="CA63" s="29"/>
      <c r="CB63" s="29"/>
      <c r="CC63" s="29"/>
      <c r="CD63" s="29"/>
      <c r="CE63" s="29"/>
      <c r="CF63" s="184"/>
      <c r="CH63" s="183"/>
      <c r="CI63" s="29"/>
      <c r="CJ63" s="29"/>
      <c r="CK63" s="29"/>
      <c r="CL63" s="29"/>
      <c r="CM63" s="29"/>
      <c r="CN63" s="184"/>
      <c r="CO63" s="243" t="str">
        <f t="shared" si="44"/>
        <v>OK</v>
      </c>
    </row>
    <row r="64" spans="1:93" ht="15.75" thickBot="1" x14ac:dyDescent="0.3">
      <c r="A64" s="3"/>
      <c r="B64" s="41" t="s">
        <v>317</v>
      </c>
      <c r="C64" s="225" t="s">
        <v>223</v>
      </c>
      <c r="D64" s="225" t="s">
        <v>224</v>
      </c>
      <c r="E64" s="169">
        <v>2</v>
      </c>
      <c r="F64" s="39">
        <f t="shared" ref="F64:F68" si="253">E64*$C$2</f>
        <v>442</v>
      </c>
      <c r="G64" s="39">
        <f t="shared" ref="G64:G112" si="254">F64*0.15</f>
        <v>66.3</v>
      </c>
      <c r="H64" s="39"/>
      <c r="I64" s="39">
        <v>30000</v>
      </c>
      <c r="J64" s="39"/>
      <c r="K64" s="170">
        <f t="shared" ref="K64:K112" si="255">F64+G64+H64+I64+J64</f>
        <v>30508.3</v>
      </c>
      <c r="L64" s="243" t="str">
        <f t="shared" si="33"/>
        <v>OK</v>
      </c>
      <c r="N64" s="169"/>
      <c r="O64" s="39">
        <f>F64</f>
        <v>442</v>
      </c>
      <c r="P64" s="39">
        <f t="shared" ref="P64:P68" si="256">O64*0.15</f>
        <v>66.3</v>
      </c>
      <c r="Q64" s="39"/>
      <c r="R64" s="39">
        <f>I64*0.2</f>
        <v>6000</v>
      </c>
      <c r="S64" s="39"/>
      <c r="T64" s="170">
        <f t="shared" ref="T64:T68" si="257">O64+P64+Q64+R64+S64</f>
        <v>6508.3</v>
      </c>
      <c r="V64" s="169"/>
      <c r="W64" s="39"/>
      <c r="X64" s="39">
        <f t="shared" ref="X64:X68" si="258">W64*0.15</f>
        <v>0</v>
      </c>
      <c r="Y64" s="39"/>
      <c r="Z64" s="39"/>
      <c r="AA64" s="39"/>
      <c r="AB64" s="170">
        <f t="shared" ref="AB64:AB68" si="259">W64+X64+Y64+Z64+AA64</f>
        <v>0</v>
      </c>
      <c r="AD64" s="169"/>
      <c r="AE64" s="39"/>
      <c r="AF64" s="39">
        <f t="shared" ref="AF64:AF68" si="260">AE64*0.15</f>
        <v>0</v>
      </c>
      <c r="AG64" s="39"/>
      <c r="AH64" s="39">
        <f>$I$64*0.2</f>
        <v>6000</v>
      </c>
      <c r="AI64" s="39"/>
      <c r="AJ64" s="170">
        <f t="shared" ref="AJ64:AJ68" si="261">AE64+AF64+AG64+AH64+AI64</f>
        <v>6000</v>
      </c>
      <c r="AL64" s="169"/>
      <c r="AM64" s="39"/>
      <c r="AN64" s="39">
        <f t="shared" ref="AN64:AN68" si="262">AM64*0.15</f>
        <v>0</v>
      </c>
      <c r="AO64" s="39"/>
      <c r="AP64" s="39">
        <f>$I$64*0.2</f>
        <v>6000</v>
      </c>
      <c r="AQ64" s="39"/>
      <c r="AR64" s="170">
        <f t="shared" ref="AR64:AR68" si="263">AM64+AN64+AO64+AP64+AQ64</f>
        <v>6000</v>
      </c>
      <c r="AT64" s="169"/>
      <c r="AU64" s="39"/>
      <c r="AV64" s="39">
        <f t="shared" ref="AV64:AV68" si="264">AU64*0.15</f>
        <v>0</v>
      </c>
      <c r="AW64" s="39"/>
      <c r="AX64" s="39">
        <f>$I$64*0.2</f>
        <v>6000</v>
      </c>
      <c r="AY64" s="39"/>
      <c r="AZ64" s="170">
        <f t="shared" ref="AZ64:AZ68" si="265">AU64+AV64+AW64+AX64+AY64</f>
        <v>6000</v>
      </c>
      <c r="BB64" s="169"/>
      <c r="BC64" s="39"/>
      <c r="BD64" s="39">
        <f t="shared" ref="BD64:BD68" si="266">BC64*0.15</f>
        <v>0</v>
      </c>
      <c r="BE64" s="39"/>
      <c r="BF64" s="39">
        <f>$I$64*0.1</f>
        <v>3000</v>
      </c>
      <c r="BG64" s="39"/>
      <c r="BH64" s="170">
        <f t="shared" ref="BH64:BH68" si="267">BC64+BD64+BE64+BF64+BG64</f>
        <v>3000</v>
      </c>
      <c r="BJ64" s="169"/>
      <c r="BK64" s="39"/>
      <c r="BL64" s="39">
        <f t="shared" ref="BL64:BL68" si="268">BK64*0.15</f>
        <v>0</v>
      </c>
      <c r="BM64" s="39"/>
      <c r="BN64" s="39"/>
      <c r="BO64" s="39"/>
      <c r="BP64" s="170">
        <f t="shared" ref="BP64:BP68" si="269">BK64+BL64+BM64+BN64+BO64</f>
        <v>0</v>
      </c>
      <c r="BR64" s="169"/>
      <c r="BS64" s="39"/>
      <c r="BT64" s="39">
        <f t="shared" ref="BT64:BT68" si="270">BS64*0.15</f>
        <v>0</v>
      </c>
      <c r="BU64" s="39"/>
      <c r="BV64" s="39">
        <f>$I$64*0.1</f>
        <v>3000</v>
      </c>
      <c r="BW64" s="39"/>
      <c r="BX64" s="170">
        <f t="shared" ref="BX64:BX68" si="271">BS64+BT64+BU64+BV64+BW64</f>
        <v>3000</v>
      </c>
      <c r="BZ64" s="169"/>
      <c r="CA64" s="39"/>
      <c r="CB64" s="39">
        <f t="shared" ref="CB64:CB68" si="272">CA64*0.15</f>
        <v>0</v>
      </c>
      <c r="CC64" s="39"/>
      <c r="CD64" s="39"/>
      <c r="CE64" s="39"/>
      <c r="CF64" s="170">
        <f t="shared" ref="CF64:CF68" si="273">CA64+CB64+CC64+CD64+CE64</f>
        <v>0</v>
      </c>
      <c r="CH64" s="169"/>
      <c r="CI64" s="192">
        <f t="shared" ref="CI64:CI68" si="274">O64+W64+AE64+AM64+AU64+BC64+BK64+BS64+CA64</f>
        <v>442</v>
      </c>
      <c r="CJ64" s="192">
        <f t="shared" ref="CJ64:CJ68" si="275">P64+X64+AF64+AN64+AV64+BD64+BL64+BT64+CB64</f>
        <v>66.3</v>
      </c>
      <c r="CK64" s="192">
        <f t="shared" ref="CK64:CK68" si="276">Q64+Y64+AG64+AO64+AW64+BE64+BM64+BU64+CC64</f>
        <v>0</v>
      </c>
      <c r="CL64" s="192">
        <f t="shared" ref="CL64:CL68" si="277">R64+Z64+AH64+AP64+AX64+BF64+BN64+BV64+CD64</f>
        <v>30000</v>
      </c>
      <c r="CM64" s="192">
        <f t="shared" ref="CM64:CM68" si="278">S64+AA64+AI64+AQ64+AY64+BG64+BO64+BW64+CE64</f>
        <v>0</v>
      </c>
      <c r="CN64" s="170">
        <f t="shared" ref="CN64:CN68" si="279">CI64+CJ64+CK64+CL64+CM64</f>
        <v>30508.3</v>
      </c>
      <c r="CO64" s="243" t="str">
        <f t="shared" si="44"/>
        <v>OK</v>
      </c>
    </row>
    <row r="65" spans="1:93" ht="15.75" thickBot="1" x14ac:dyDescent="0.3">
      <c r="A65" s="3"/>
      <c r="B65" s="41" t="s">
        <v>225</v>
      </c>
      <c r="C65" s="225" t="s">
        <v>223</v>
      </c>
      <c r="D65" s="225" t="s">
        <v>224</v>
      </c>
      <c r="E65" s="169">
        <v>4</v>
      </c>
      <c r="F65" s="39">
        <f t="shared" si="253"/>
        <v>884</v>
      </c>
      <c r="G65" s="39">
        <f t="shared" si="254"/>
        <v>132.6</v>
      </c>
      <c r="H65" s="39"/>
      <c r="I65" s="39"/>
      <c r="J65" s="39"/>
      <c r="K65" s="170">
        <f t="shared" si="255"/>
        <v>1016.6</v>
      </c>
      <c r="L65" s="243" t="str">
        <f t="shared" si="33"/>
        <v>OK</v>
      </c>
      <c r="N65" s="169"/>
      <c r="O65" s="39">
        <f>F65</f>
        <v>884</v>
      </c>
      <c r="P65" s="39">
        <f t="shared" si="256"/>
        <v>132.6</v>
      </c>
      <c r="Q65" s="39"/>
      <c r="R65" s="39"/>
      <c r="S65" s="39"/>
      <c r="T65" s="170">
        <f t="shared" si="257"/>
        <v>1016.6</v>
      </c>
      <c r="V65" s="169"/>
      <c r="W65" s="39"/>
      <c r="X65" s="39">
        <f t="shared" si="258"/>
        <v>0</v>
      </c>
      <c r="Y65" s="39"/>
      <c r="Z65" s="39"/>
      <c r="AA65" s="39"/>
      <c r="AB65" s="170">
        <f t="shared" si="259"/>
        <v>0</v>
      </c>
      <c r="AD65" s="169"/>
      <c r="AE65" s="39"/>
      <c r="AF65" s="39">
        <f t="shared" si="260"/>
        <v>0</v>
      </c>
      <c r="AG65" s="39"/>
      <c r="AH65" s="39"/>
      <c r="AI65" s="39"/>
      <c r="AJ65" s="170">
        <f t="shared" si="261"/>
        <v>0</v>
      </c>
      <c r="AL65" s="169"/>
      <c r="AM65" s="39"/>
      <c r="AN65" s="39">
        <f t="shared" si="262"/>
        <v>0</v>
      </c>
      <c r="AO65" s="39"/>
      <c r="AP65" s="39"/>
      <c r="AQ65" s="39"/>
      <c r="AR65" s="170">
        <f t="shared" si="263"/>
        <v>0</v>
      </c>
      <c r="AT65" s="169"/>
      <c r="AU65" s="39"/>
      <c r="AV65" s="39">
        <f t="shared" si="264"/>
        <v>0</v>
      </c>
      <c r="AW65" s="39"/>
      <c r="AX65" s="39"/>
      <c r="AY65" s="39"/>
      <c r="AZ65" s="170">
        <f t="shared" si="265"/>
        <v>0</v>
      </c>
      <c r="BB65" s="169"/>
      <c r="BC65" s="39"/>
      <c r="BD65" s="39">
        <f t="shared" si="266"/>
        <v>0</v>
      </c>
      <c r="BE65" s="39"/>
      <c r="BF65" s="39"/>
      <c r="BG65" s="39"/>
      <c r="BH65" s="170">
        <f t="shared" si="267"/>
        <v>0</v>
      </c>
      <c r="BJ65" s="169"/>
      <c r="BK65" s="39"/>
      <c r="BL65" s="39">
        <f t="shared" si="268"/>
        <v>0</v>
      </c>
      <c r="BM65" s="39"/>
      <c r="BN65" s="39"/>
      <c r="BO65" s="39"/>
      <c r="BP65" s="170">
        <f t="shared" si="269"/>
        <v>0</v>
      </c>
      <c r="BR65" s="169"/>
      <c r="BS65" s="39"/>
      <c r="BT65" s="39">
        <f t="shared" si="270"/>
        <v>0</v>
      </c>
      <c r="BU65" s="39"/>
      <c r="BV65" s="39"/>
      <c r="BW65" s="39"/>
      <c r="BX65" s="170">
        <f t="shared" si="271"/>
        <v>0</v>
      </c>
      <c r="BZ65" s="169"/>
      <c r="CA65" s="39"/>
      <c r="CB65" s="39">
        <f t="shared" si="272"/>
        <v>0</v>
      </c>
      <c r="CC65" s="39"/>
      <c r="CD65" s="39"/>
      <c r="CE65" s="39"/>
      <c r="CF65" s="170">
        <f t="shared" si="273"/>
        <v>0</v>
      </c>
      <c r="CH65" s="169"/>
      <c r="CI65" s="192">
        <f t="shared" si="274"/>
        <v>884</v>
      </c>
      <c r="CJ65" s="192">
        <f t="shared" si="275"/>
        <v>132.6</v>
      </c>
      <c r="CK65" s="192">
        <f t="shared" si="276"/>
        <v>0</v>
      </c>
      <c r="CL65" s="192">
        <f t="shared" si="277"/>
        <v>0</v>
      </c>
      <c r="CM65" s="192">
        <f t="shared" si="278"/>
        <v>0</v>
      </c>
      <c r="CN65" s="170">
        <f t="shared" si="279"/>
        <v>1016.6</v>
      </c>
      <c r="CO65" s="243" t="str">
        <f t="shared" si="44"/>
        <v>OK</v>
      </c>
    </row>
    <row r="66" spans="1:93" ht="15.75" thickBot="1" x14ac:dyDescent="0.3">
      <c r="A66" s="3"/>
      <c r="B66" s="41" t="s">
        <v>226</v>
      </c>
      <c r="C66" s="225" t="s">
        <v>10</v>
      </c>
      <c r="D66" s="225" t="s">
        <v>224</v>
      </c>
      <c r="E66" s="169">
        <v>30</v>
      </c>
      <c r="F66" s="39">
        <f t="shared" si="253"/>
        <v>6630</v>
      </c>
      <c r="G66" s="39">
        <f t="shared" si="254"/>
        <v>994.5</v>
      </c>
      <c r="H66" s="39">
        <f>I2*6</f>
        <v>3600</v>
      </c>
      <c r="I66" s="39"/>
      <c r="J66" s="39"/>
      <c r="K66" s="170">
        <f t="shared" si="255"/>
        <v>11224.5</v>
      </c>
      <c r="L66" s="243" t="str">
        <f t="shared" si="33"/>
        <v>OK</v>
      </c>
      <c r="N66" s="169"/>
      <c r="O66" s="39">
        <f>$F$66*0.02</f>
        <v>132.6</v>
      </c>
      <c r="P66" s="39">
        <f t="shared" si="256"/>
        <v>19.889999999999997</v>
      </c>
      <c r="Q66" s="39">
        <f>$H$66/7</f>
        <v>514.28571428571433</v>
      </c>
      <c r="R66" s="39"/>
      <c r="S66" s="39"/>
      <c r="T66" s="170">
        <f t="shared" si="257"/>
        <v>666.77571428571434</v>
      </c>
      <c r="V66" s="169"/>
      <c r="W66" s="39">
        <f>$F$66*0.1</f>
        <v>663</v>
      </c>
      <c r="X66" s="39">
        <f t="shared" si="258"/>
        <v>99.45</v>
      </c>
      <c r="Y66" s="39">
        <f>$H$66/7</f>
        <v>514.28571428571433</v>
      </c>
      <c r="Z66" s="39"/>
      <c r="AA66" s="39"/>
      <c r="AB66" s="170">
        <f t="shared" si="259"/>
        <v>1276.7357142857145</v>
      </c>
      <c r="AD66" s="169"/>
      <c r="AE66" s="39">
        <f>$F$66*0.3</f>
        <v>1989</v>
      </c>
      <c r="AF66" s="39">
        <f t="shared" si="260"/>
        <v>298.34999999999997</v>
      </c>
      <c r="AG66" s="39">
        <f>$H$66/7</f>
        <v>514.28571428571433</v>
      </c>
      <c r="AH66" s="39"/>
      <c r="AI66" s="39"/>
      <c r="AJ66" s="170">
        <f t="shared" si="261"/>
        <v>2801.6357142857141</v>
      </c>
      <c r="AL66" s="169"/>
      <c r="AM66" s="39">
        <f>$F$66*0.3</f>
        <v>1989</v>
      </c>
      <c r="AN66" s="39">
        <f t="shared" si="262"/>
        <v>298.34999999999997</v>
      </c>
      <c r="AO66" s="39">
        <f>$H$66/7</f>
        <v>514.28571428571433</v>
      </c>
      <c r="AP66" s="39"/>
      <c r="AQ66" s="39"/>
      <c r="AR66" s="170">
        <f t="shared" si="263"/>
        <v>2801.6357142857141</v>
      </c>
      <c r="AT66" s="169"/>
      <c r="AU66" s="39">
        <f>$F$66*0.2</f>
        <v>1326</v>
      </c>
      <c r="AV66" s="39">
        <f t="shared" si="264"/>
        <v>198.9</v>
      </c>
      <c r="AW66" s="39">
        <f>$H$66/7</f>
        <v>514.28571428571433</v>
      </c>
      <c r="AX66" s="39"/>
      <c r="AY66" s="39"/>
      <c r="AZ66" s="170">
        <f t="shared" si="265"/>
        <v>2039.1857142857143</v>
      </c>
      <c r="BB66" s="169"/>
      <c r="BC66" s="39"/>
      <c r="BD66" s="39">
        <f t="shared" si="266"/>
        <v>0</v>
      </c>
      <c r="BE66" s="39"/>
      <c r="BF66" s="39"/>
      <c r="BG66" s="39"/>
      <c r="BH66" s="170">
        <f t="shared" si="267"/>
        <v>0</v>
      </c>
      <c r="BJ66" s="169"/>
      <c r="BK66" s="39">
        <f>$F$66*0.04</f>
        <v>265.2</v>
      </c>
      <c r="BL66" s="39">
        <f t="shared" si="268"/>
        <v>39.779999999999994</v>
      </c>
      <c r="BM66" s="39">
        <f>$H$66/7</f>
        <v>514.28571428571433</v>
      </c>
      <c r="BN66" s="39"/>
      <c r="BO66" s="39"/>
      <c r="BP66" s="170">
        <f t="shared" si="269"/>
        <v>819.26571428571424</v>
      </c>
      <c r="BR66" s="169"/>
      <c r="BS66" s="39"/>
      <c r="BT66" s="39">
        <f t="shared" si="270"/>
        <v>0</v>
      </c>
      <c r="BU66" s="39"/>
      <c r="BV66" s="39"/>
      <c r="BW66" s="39"/>
      <c r="BX66" s="170">
        <f t="shared" si="271"/>
        <v>0</v>
      </c>
      <c r="BZ66" s="169"/>
      <c r="CA66" s="39">
        <f>$F$66*0.04</f>
        <v>265.2</v>
      </c>
      <c r="CB66" s="39">
        <f t="shared" si="272"/>
        <v>39.779999999999994</v>
      </c>
      <c r="CC66" s="39">
        <f>$H$66/7</f>
        <v>514.28571428571433</v>
      </c>
      <c r="CD66" s="39"/>
      <c r="CE66" s="39"/>
      <c r="CF66" s="170">
        <f t="shared" si="273"/>
        <v>819.26571428571424</v>
      </c>
      <c r="CH66" s="169"/>
      <c r="CI66" s="192">
        <f t="shared" si="274"/>
        <v>6630</v>
      </c>
      <c r="CJ66" s="192">
        <f t="shared" si="275"/>
        <v>994.49999999999989</v>
      </c>
      <c r="CK66" s="192">
        <f t="shared" si="276"/>
        <v>3600</v>
      </c>
      <c r="CL66" s="192">
        <f t="shared" si="277"/>
        <v>0</v>
      </c>
      <c r="CM66" s="192">
        <f t="shared" si="278"/>
        <v>0</v>
      </c>
      <c r="CN66" s="170">
        <f t="shared" si="279"/>
        <v>11224.5</v>
      </c>
      <c r="CO66" s="243" t="str">
        <f t="shared" si="44"/>
        <v>OK</v>
      </c>
    </row>
    <row r="67" spans="1:93" ht="15.75" thickBot="1" x14ac:dyDescent="0.3">
      <c r="A67" s="3"/>
      <c r="B67" s="41"/>
      <c r="C67" s="93"/>
      <c r="D67" s="7"/>
      <c r="E67" s="169"/>
      <c r="F67" s="39">
        <f t="shared" si="253"/>
        <v>0</v>
      </c>
      <c r="G67" s="39">
        <f t="shared" si="254"/>
        <v>0</v>
      </c>
      <c r="H67" s="39"/>
      <c r="I67" s="39"/>
      <c r="J67" s="39"/>
      <c r="K67" s="170">
        <f t="shared" si="255"/>
        <v>0</v>
      </c>
      <c r="L67" s="243" t="str">
        <f t="shared" si="33"/>
        <v>OK</v>
      </c>
      <c r="N67" s="169"/>
      <c r="O67" s="39"/>
      <c r="P67" s="39">
        <f t="shared" si="256"/>
        <v>0</v>
      </c>
      <c r="Q67" s="39"/>
      <c r="R67" s="39"/>
      <c r="S67" s="39"/>
      <c r="T67" s="170">
        <f t="shared" si="257"/>
        <v>0</v>
      </c>
      <c r="V67" s="169"/>
      <c r="W67" s="39"/>
      <c r="X67" s="39">
        <f t="shared" si="258"/>
        <v>0</v>
      </c>
      <c r="Y67" s="39"/>
      <c r="Z67" s="39"/>
      <c r="AA67" s="39"/>
      <c r="AB67" s="170">
        <f t="shared" si="259"/>
        <v>0</v>
      </c>
      <c r="AD67" s="169"/>
      <c r="AE67" s="39"/>
      <c r="AF67" s="39">
        <f t="shared" si="260"/>
        <v>0</v>
      </c>
      <c r="AG67" s="39"/>
      <c r="AH67" s="39"/>
      <c r="AI67" s="39"/>
      <c r="AJ67" s="170">
        <f t="shared" si="261"/>
        <v>0</v>
      </c>
      <c r="AL67" s="169"/>
      <c r="AM67" s="39"/>
      <c r="AN67" s="39">
        <f t="shared" si="262"/>
        <v>0</v>
      </c>
      <c r="AO67" s="39"/>
      <c r="AP67" s="39"/>
      <c r="AQ67" s="39"/>
      <c r="AR67" s="170">
        <f t="shared" si="263"/>
        <v>0</v>
      </c>
      <c r="AT67" s="169"/>
      <c r="AU67" s="39"/>
      <c r="AV67" s="39">
        <f t="shared" si="264"/>
        <v>0</v>
      </c>
      <c r="AW67" s="39"/>
      <c r="AX67" s="39"/>
      <c r="AY67" s="39"/>
      <c r="AZ67" s="170">
        <f t="shared" si="265"/>
        <v>0</v>
      </c>
      <c r="BB67" s="169"/>
      <c r="BC67" s="39"/>
      <c r="BD67" s="39">
        <f t="shared" si="266"/>
        <v>0</v>
      </c>
      <c r="BE67" s="39"/>
      <c r="BF67" s="39"/>
      <c r="BG67" s="39"/>
      <c r="BH67" s="170">
        <f t="shared" si="267"/>
        <v>0</v>
      </c>
      <c r="BJ67" s="169"/>
      <c r="BK67" s="39"/>
      <c r="BL67" s="39">
        <f t="shared" si="268"/>
        <v>0</v>
      </c>
      <c r="BM67" s="39"/>
      <c r="BN67" s="39"/>
      <c r="BO67" s="39"/>
      <c r="BP67" s="170">
        <f t="shared" si="269"/>
        <v>0</v>
      </c>
      <c r="BR67" s="169"/>
      <c r="BS67" s="39"/>
      <c r="BT67" s="39">
        <f t="shared" si="270"/>
        <v>0</v>
      </c>
      <c r="BU67" s="39"/>
      <c r="BV67" s="39"/>
      <c r="BW67" s="39"/>
      <c r="BX67" s="170">
        <f t="shared" si="271"/>
        <v>0</v>
      </c>
      <c r="BZ67" s="169"/>
      <c r="CA67" s="39"/>
      <c r="CB67" s="39">
        <f t="shared" si="272"/>
        <v>0</v>
      </c>
      <c r="CC67" s="39"/>
      <c r="CD67" s="39"/>
      <c r="CE67" s="39"/>
      <c r="CF67" s="170">
        <f t="shared" si="273"/>
        <v>0</v>
      </c>
      <c r="CH67" s="169"/>
      <c r="CI67" s="192">
        <f t="shared" si="274"/>
        <v>0</v>
      </c>
      <c r="CJ67" s="192">
        <f t="shared" si="275"/>
        <v>0</v>
      </c>
      <c r="CK67" s="192">
        <f t="shared" si="276"/>
        <v>0</v>
      </c>
      <c r="CL67" s="192">
        <f t="shared" si="277"/>
        <v>0</v>
      </c>
      <c r="CM67" s="192">
        <f t="shared" si="278"/>
        <v>0</v>
      </c>
      <c r="CN67" s="170">
        <f t="shared" si="279"/>
        <v>0</v>
      </c>
      <c r="CO67" s="243" t="str">
        <f t="shared" si="44"/>
        <v>OK</v>
      </c>
    </row>
    <row r="68" spans="1:93" ht="15.75" thickBot="1" x14ac:dyDescent="0.3">
      <c r="A68" s="3"/>
      <c r="B68" s="41"/>
      <c r="C68" s="93"/>
      <c r="D68" s="7"/>
      <c r="E68" s="169"/>
      <c r="F68" s="39">
        <f t="shared" si="253"/>
        <v>0</v>
      </c>
      <c r="G68" s="39">
        <f t="shared" si="254"/>
        <v>0</v>
      </c>
      <c r="H68" s="39"/>
      <c r="I68" s="39"/>
      <c r="J68" s="39"/>
      <c r="K68" s="170">
        <f t="shared" si="255"/>
        <v>0</v>
      </c>
      <c r="L68" s="243" t="str">
        <f t="shared" si="33"/>
        <v>OK</v>
      </c>
      <c r="N68" s="169"/>
      <c r="O68" s="39"/>
      <c r="P68" s="39">
        <f t="shared" si="256"/>
        <v>0</v>
      </c>
      <c r="Q68" s="39"/>
      <c r="R68" s="39"/>
      <c r="S68" s="39"/>
      <c r="T68" s="170">
        <f t="shared" si="257"/>
        <v>0</v>
      </c>
      <c r="V68" s="169"/>
      <c r="W68" s="39"/>
      <c r="X68" s="39">
        <f t="shared" si="258"/>
        <v>0</v>
      </c>
      <c r="Y68" s="39"/>
      <c r="Z68" s="39"/>
      <c r="AA68" s="39"/>
      <c r="AB68" s="170">
        <f t="shared" si="259"/>
        <v>0</v>
      </c>
      <c r="AD68" s="169"/>
      <c r="AE68" s="39"/>
      <c r="AF68" s="39">
        <f t="shared" si="260"/>
        <v>0</v>
      </c>
      <c r="AG68" s="39"/>
      <c r="AH68" s="39"/>
      <c r="AI68" s="39"/>
      <c r="AJ68" s="170">
        <f t="shared" si="261"/>
        <v>0</v>
      </c>
      <c r="AL68" s="169"/>
      <c r="AM68" s="39"/>
      <c r="AN68" s="39">
        <f t="shared" si="262"/>
        <v>0</v>
      </c>
      <c r="AO68" s="39"/>
      <c r="AP68" s="39"/>
      <c r="AQ68" s="39"/>
      <c r="AR68" s="170">
        <f t="shared" si="263"/>
        <v>0</v>
      </c>
      <c r="AT68" s="169"/>
      <c r="AU68" s="39"/>
      <c r="AV68" s="39">
        <f t="shared" si="264"/>
        <v>0</v>
      </c>
      <c r="AW68" s="39"/>
      <c r="AX68" s="39"/>
      <c r="AY68" s="39"/>
      <c r="AZ68" s="170">
        <f t="shared" si="265"/>
        <v>0</v>
      </c>
      <c r="BB68" s="169"/>
      <c r="BC68" s="39"/>
      <c r="BD68" s="39">
        <f t="shared" si="266"/>
        <v>0</v>
      </c>
      <c r="BE68" s="39"/>
      <c r="BF68" s="39"/>
      <c r="BG68" s="39"/>
      <c r="BH68" s="170">
        <f t="shared" si="267"/>
        <v>0</v>
      </c>
      <c r="BJ68" s="169"/>
      <c r="BK68" s="39"/>
      <c r="BL68" s="39">
        <f t="shared" si="268"/>
        <v>0</v>
      </c>
      <c r="BM68" s="39"/>
      <c r="BN68" s="39"/>
      <c r="BO68" s="39"/>
      <c r="BP68" s="170">
        <f t="shared" si="269"/>
        <v>0</v>
      </c>
      <c r="BR68" s="169"/>
      <c r="BS68" s="39"/>
      <c r="BT68" s="39">
        <f t="shared" si="270"/>
        <v>0</v>
      </c>
      <c r="BU68" s="39"/>
      <c r="BV68" s="39"/>
      <c r="BW68" s="39"/>
      <c r="BX68" s="170">
        <f t="shared" si="271"/>
        <v>0</v>
      </c>
      <c r="BZ68" s="169"/>
      <c r="CA68" s="39"/>
      <c r="CB68" s="39">
        <f t="shared" si="272"/>
        <v>0</v>
      </c>
      <c r="CC68" s="39"/>
      <c r="CD68" s="39"/>
      <c r="CE68" s="39"/>
      <c r="CF68" s="170">
        <f t="shared" si="273"/>
        <v>0</v>
      </c>
      <c r="CH68" s="169"/>
      <c r="CI68" s="192">
        <f t="shared" si="274"/>
        <v>0</v>
      </c>
      <c r="CJ68" s="192">
        <f t="shared" si="275"/>
        <v>0</v>
      </c>
      <c r="CK68" s="192">
        <f t="shared" si="276"/>
        <v>0</v>
      </c>
      <c r="CL68" s="192">
        <f t="shared" si="277"/>
        <v>0</v>
      </c>
      <c r="CM68" s="192">
        <f t="shared" si="278"/>
        <v>0</v>
      </c>
      <c r="CN68" s="170">
        <f t="shared" si="279"/>
        <v>0</v>
      </c>
      <c r="CO68" s="243" t="str">
        <f t="shared" si="44"/>
        <v>OK</v>
      </c>
    </row>
    <row r="69" spans="1:93" ht="15.75" thickBot="1" x14ac:dyDescent="0.3">
      <c r="A69" s="80"/>
      <c r="B69" s="136" t="s">
        <v>229</v>
      </c>
      <c r="C69" s="136"/>
      <c r="D69" s="137"/>
      <c r="E69" s="183"/>
      <c r="F69" s="29"/>
      <c r="G69" s="29"/>
      <c r="H69" s="29"/>
      <c r="I69" s="29"/>
      <c r="J69" s="29"/>
      <c r="K69" s="184"/>
      <c r="L69" s="243" t="str">
        <f t="shared" si="33"/>
        <v>OK</v>
      </c>
      <c r="N69" s="183"/>
      <c r="O69" s="29"/>
      <c r="P69" s="29"/>
      <c r="Q69" s="29"/>
      <c r="R69" s="29"/>
      <c r="S69" s="29"/>
      <c r="T69" s="184"/>
      <c r="V69" s="183"/>
      <c r="W69" s="29"/>
      <c r="X69" s="29"/>
      <c r="Y69" s="29"/>
      <c r="Z69" s="29"/>
      <c r="AA69" s="29"/>
      <c r="AB69" s="184"/>
      <c r="AD69" s="183"/>
      <c r="AE69" s="29"/>
      <c r="AF69" s="29"/>
      <c r="AG69" s="29"/>
      <c r="AH69" s="29"/>
      <c r="AI69" s="29"/>
      <c r="AJ69" s="184"/>
      <c r="AL69" s="183"/>
      <c r="AM69" s="29"/>
      <c r="AN69" s="29"/>
      <c r="AO69" s="29"/>
      <c r="AP69" s="29"/>
      <c r="AQ69" s="29"/>
      <c r="AR69" s="184"/>
      <c r="AT69" s="183"/>
      <c r="AU69" s="29"/>
      <c r="AV69" s="29"/>
      <c r="AW69" s="29"/>
      <c r="AX69" s="29"/>
      <c r="AY69" s="29"/>
      <c r="AZ69" s="184"/>
      <c r="BB69" s="183"/>
      <c r="BC69" s="29"/>
      <c r="BD69" s="29"/>
      <c r="BE69" s="29"/>
      <c r="BF69" s="29"/>
      <c r="BG69" s="29"/>
      <c r="BH69" s="184"/>
      <c r="BJ69" s="183"/>
      <c r="BK69" s="29"/>
      <c r="BL69" s="29"/>
      <c r="BM69" s="29"/>
      <c r="BN69" s="29"/>
      <c r="BO69" s="29"/>
      <c r="BP69" s="184"/>
      <c r="BR69" s="183"/>
      <c r="BS69" s="29"/>
      <c r="BT69" s="29"/>
      <c r="BU69" s="29"/>
      <c r="BV69" s="29"/>
      <c r="BW69" s="29"/>
      <c r="BX69" s="184"/>
      <c r="BZ69" s="183"/>
      <c r="CA69" s="29"/>
      <c r="CB69" s="29"/>
      <c r="CC69" s="29"/>
      <c r="CD69" s="29"/>
      <c r="CE69" s="29"/>
      <c r="CF69" s="184"/>
      <c r="CH69" s="183"/>
      <c r="CI69" s="29"/>
      <c r="CJ69" s="29"/>
      <c r="CK69" s="29"/>
      <c r="CL69" s="29"/>
      <c r="CM69" s="29"/>
      <c r="CN69" s="184"/>
      <c r="CO69" s="243" t="str">
        <f t="shared" si="44"/>
        <v>OK</v>
      </c>
    </row>
    <row r="70" spans="1:93" ht="45.75" thickBot="1" x14ac:dyDescent="0.3">
      <c r="A70" s="3"/>
      <c r="B70" s="41" t="s">
        <v>319</v>
      </c>
      <c r="C70" s="225" t="s">
        <v>427</v>
      </c>
      <c r="D70" s="225" t="s">
        <v>432</v>
      </c>
      <c r="E70" s="169">
        <v>4</v>
      </c>
      <c r="F70" s="39">
        <f t="shared" ref="F70:F80" si="280">E70*$C$2</f>
        <v>884</v>
      </c>
      <c r="G70" s="39">
        <f t="shared" ref="G70:G80" si="281">F70*0.15</f>
        <v>132.6</v>
      </c>
      <c r="H70" s="39"/>
      <c r="I70" s="39"/>
      <c r="J70" s="39"/>
      <c r="K70" s="170">
        <f t="shared" ref="K70:K80" si="282">F70+G70+H70+I70+J70</f>
        <v>1016.6</v>
      </c>
      <c r="L70" s="243" t="str">
        <f t="shared" si="33"/>
        <v>OK</v>
      </c>
      <c r="N70" s="169"/>
      <c r="O70" s="39">
        <f>$F$70*0.7</f>
        <v>618.79999999999995</v>
      </c>
      <c r="P70" s="39">
        <f t="shared" ref="P70:P80" si="283">O70*0.15</f>
        <v>92.82</v>
      </c>
      <c r="Q70" s="39"/>
      <c r="R70" s="39"/>
      <c r="S70" s="39"/>
      <c r="T70" s="170">
        <f t="shared" ref="T70:T80" si="284">O70+P70+Q70+R70+S70</f>
        <v>711.61999999999989</v>
      </c>
      <c r="V70" s="169"/>
      <c r="W70" s="39">
        <f>$F$70*0.3</f>
        <v>265.2</v>
      </c>
      <c r="X70" s="39">
        <f t="shared" ref="X70:X80" si="285">W70*0.15</f>
        <v>39.779999999999994</v>
      </c>
      <c r="Y70" s="39"/>
      <c r="Z70" s="39"/>
      <c r="AA70" s="39"/>
      <c r="AB70" s="170">
        <f t="shared" ref="AB70:AB80" si="286">W70+X70+Y70+Z70+AA70</f>
        <v>304.97999999999996</v>
      </c>
      <c r="AD70" s="169"/>
      <c r="AE70" s="39"/>
      <c r="AF70" s="39">
        <f t="shared" ref="AF70:AF80" si="287">AE70*0.15</f>
        <v>0</v>
      </c>
      <c r="AG70" s="39"/>
      <c r="AH70" s="39"/>
      <c r="AI70" s="39"/>
      <c r="AJ70" s="170">
        <f t="shared" ref="AJ70:AJ80" si="288">AE70+AF70+AG70+AH70+AI70</f>
        <v>0</v>
      </c>
      <c r="AL70" s="169"/>
      <c r="AM70" s="39"/>
      <c r="AN70" s="39">
        <f t="shared" ref="AN70:AN80" si="289">AM70*0.15</f>
        <v>0</v>
      </c>
      <c r="AO70" s="39"/>
      <c r="AP70" s="39"/>
      <c r="AQ70" s="39"/>
      <c r="AR70" s="170">
        <f t="shared" ref="AR70:AR80" si="290">AM70+AN70+AO70+AP70+AQ70</f>
        <v>0</v>
      </c>
      <c r="AT70" s="169"/>
      <c r="AU70" s="39"/>
      <c r="AV70" s="39">
        <f t="shared" ref="AV70:AV80" si="291">AU70*0.15</f>
        <v>0</v>
      </c>
      <c r="AW70" s="39"/>
      <c r="AX70" s="39"/>
      <c r="AY70" s="39"/>
      <c r="AZ70" s="170">
        <f t="shared" ref="AZ70:AZ80" si="292">AU70+AV70+AW70+AX70+AY70</f>
        <v>0</v>
      </c>
      <c r="BB70" s="169"/>
      <c r="BC70" s="39"/>
      <c r="BD70" s="39">
        <f t="shared" ref="BD70:BD80" si="293">BC70*0.15</f>
        <v>0</v>
      </c>
      <c r="BE70" s="39"/>
      <c r="BF70" s="39"/>
      <c r="BG70" s="39"/>
      <c r="BH70" s="170">
        <f t="shared" ref="BH70:BH80" si="294">BC70+BD70+BE70+BF70+BG70</f>
        <v>0</v>
      </c>
      <c r="BJ70" s="169"/>
      <c r="BK70" s="39"/>
      <c r="BL70" s="39">
        <f t="shared" ref="BL70:BL80" si="295">BK70*0.15</f>
        <v>0</v>
      </c>
      <c r="BM70" s="39"/>
      <c r="BN70" s="39"/>
      <c r="BO70" s="39"/>
      <c r="BP70" s="170">
        <f t="shared" ref="BP70:BP80" si="296">BK70+BL70+BM70+BN70+BO70</f>
        <v>0</v>
      </c>
      <c r="BR70" s="169"/>
      <c r="BS70" s="39"/>
      <c r="BT70" s="39">
        <f t="shared" ref="BT70:BT80" si="297">BS70*0.15</f>
        <v>0</v>
      </c>
      <c r="BU70" s="39"/>
      <c r="BV70" s="39"/>
      <c r="BW70" s="39"/>
      <c r="BX70" s="170">
        <f t="shared" ref="BX70:BX80" si="298">BS70+BT70+BU70+BV70+BW70</f>
        <v>0</v>
      </c>
      <c r="BZ70" s="169"/>
      <c r="CA70" s="39"/>
      <c r="CB70" s="39">
        <f t="shared" ref="CB70:CB80" si="299">CA70*0.15</f>
        <v>0</v>
      </c>
      <c r="CC70" s="39"/>
      <c r="CD70" s="39"/>
      <c r="CE70" s="39"/>
      <c r="CF70" s="170">
        <f t="shared" ref="CF70:CF80" si="300">CA70+CB70+CC70+CD70+CE70</f>
        <v>0</v>
      </c>
      <c r="CH70" s="169"/>
      <c r="CI70" s="192">
        <f t="shared" ref="CI70:CI80" si="301">O70+W70+AE70+AM70+AU70+BC70+BK70+BS70+CA70</f>
        <v>884</v>
      </c>
      <c r="CJ70" s="192">
        <f t="shared" ref="CJ70:CJ80" si="302">P70+X70+AF70+AN70+AV70+BD70+BL70+BT70+CB70</f>
        <v>132.6</v>
      </c>
      <c r="CK70" s="192">
        <f t="shared" ref="CK70:CK80" si="303">Q70+Y70+AG70+AO70+AW70+BE70+BM70+BU70+CC70</f>
        <v>0</v>
      </c>
      <c r="CL70" s="192">
        <f t="shared" ref="CL70:CL80" si="304">R70+Z70+AH70+AP70+AX70+BF70+BN70+BV70+CD70</f>
        <v>0</v>
      </c>
      <c r="CM70" s="192">
        <f t="shared" ref="CM70:CM80" si="305">S70+AA70+AI70+AQ70+AY70+BG70+BO70+BW70+CE70</f>
        <v>0</v>
      </c>
      <c r="CN70" s="170">
        <f t="shared" ref="CN70:CN80" si="306">CI70+CJ70+CK70+CL70+CM70</f>
        <v>1016.6</v>
      </c>
      <c r="CO70" s="243" t="str">
        <f t="shared" si="44"/>
        <v>OK</v>
      </c>
    </row>
    <row r="71" spans="1:93" ht="45.75" thickBot="1" x14ac:dyDescent="0.3">
      <c r="A71" s="3"/>
      <c r="B71" s="41" t="s">
        <v>233</v>
      </c>
      <c r="C71" s="225" t="s">
        <v>427</v>
      </c>
      <c r="D71" s="225" t="s">
        <v>432</v>
      </c>
      <c r="E71" s="169">
        <v>4</v>
      </c>
      <c r="F71" s="39">
        <f t="shared" si="280"/>
        <v>884</v>
      </c>
      <c r="G71" s="39">
        <f t="shared" si="281"/>
        <v>132.6</v>
      </c>
      <c r="H71" s="39"/>
      <c r="I71" s="39"/>
      <c r="J71" s="39"/>
      <c r="K71" s="170">
        <f t="shared" si="282"/>
        <v>1016.6</v>
      </c>
      <c r="L71" s="243" t="str">
        <f t="shared" si="33"/>
        <v>OK</v>
      </c>
      <c r="N71" s="169"/>
      <c r="O71" s="39">
        <f>F71*0.5</f>
        <v>442</v>
      </c>
      <c r="P71" s="39">
        <f t="shared" si="283"/>
        <v>66.3</v>
      </c>
      <c r="Q71" s="39"/>
      <c r="R71" s="39"/>
      <c r="S71" s="39"/>
      <c r="T71" s="170">
        <f t="shared" si="284"/>
        <v>508.3</v>
      </c>
      <c r="V71" s="169"/>
      <c r="W71" s="39">
        <f>F71*0.5</f>
        <v>442</v>
      </c>
      <c r="X71" s="39">
        <f t="shared" si="285"/>
        <v>66.3</v>
      </c>
      <c r="Y71" s="39"/>
      <c r="Z71" s="39"/>
      <c r="AA71" s="39"/>
      <c r="AB71" s="170">
        <f t="shared" si="286"/>
        <v>508.3</v>
      </c>
      <c r="AD71" s="169"/>
      <c r="AE71" s="39"/>
      <c r="AF71" s="39">
        <f t="shared" si="287"/>
        <v>0</v>
      </c>
      <c r="AG71" s="39"/>
      <c r="AH71" s="39"/>
      <c r="AI71" s="39"/>
      <c r="AJ71" s="170">
        <f t="shared" si="288"/>
        <v>0</v>
      </c>
      <c r="AL71" s="169"/>
      <c r="AM71" s="39"/>
      <c r="AN71" s="39">
        <f t="shared" si="289"/>
        <v>0</v>
      </c>
      <c r="AO71" s="39"/>
      <c r="AP71" s="39"/>
      <c r="AQ71" s="39"/>
      <c r="AR71" s="170">
        <f t="shared" si="290"/>
        <v>0</v>
      </c>
      <c r="AT71" s="169"/>
      <c r="AU71" s="39"/>
      <c r="AV71" s="39">
        <f t="shared" si="291"/>
        <v>0</v>
      </c>
      <c r="AW71" s="39"/>
      <c r="AX71" s="39"/>
      <c r="AY71" s="39"/>
      <c r="AZ71" s="170">
        <f t="shared" si="292"/>
        <v>0</v>
      </c>
      <c r="BB71" s="169"/>
      <c r="BC71" s="39"/>
      <c r="BD71" s="39">
        <f t="shared" si="293"/>
        <v>0</v>
      </c>
      <c r="BE71" s="39"/>
      <c r="BF71" s="39"/>
      <c r="BG71" s="39"/>
      <c r="BH71" s="170">
        <f t="shared" si="294"/>
        <v>0</v>
      </c>
      <c r="BJ71" s="169"/>
      <c r="BK71" s="39"/>
      <c r="BL71" s="39">
        <f t="shared" si="295"/>
        <v>0</v>
      </c>
      <c r="BM71" s="39"/>
      <c r="BN71" s="39"/>
      <c r="BO71" s="39"/>
      <c r="BP71" s="170">
        <f t="shared" si="296"/>
        <v>0</v>
      </c>
      <c r="BR71" s="169"/>
      <c r="BS71" s="39"/>
      <c r="BT71" s="39">
        <f t="shared" si="297"/>
        <v>0</v>
      </c>
      <c r="BU71" s="39"/>
      <c r="BV71" s="39"/>
      <c r="BW71" s="39"/>
      <c r="BX71" s="170">
        <f t="shared" si="298"/>
        <v>0</v>
      </c>
      <c r="BZ71" s="169"/>
      <c r="CA71" s="39"/>
      <c r="CB71" s="39">
        <f t="shared" si="299"/>
        <v>0</v>
      </c>
      <c r="CC71" s="39"/>
      <c r="CD71" s="39"/>
      <c r="CE71" s="39"/>
      <c r="CF71" s="170">
        <f t="shared" si="300"/>
        <v>0</v>
      </c>
      <c r="CH71" s="169"/>
      <c r="CI71" s="192">
        <f t="shared" si="301"/>
        <v>884</v>
      </c>
      <c r="CJ71" s="192">
        <f t="shared" si="302"/>
        <v>132.6</v>
      </c>
      <c r="CK71" s="192">
        <f t="shared" si="303"/>
        <v>0</v>
      </c>
      <c r="CL71" s="192">
        <f t="shared" si="304"/>
        <v>0</v>
      </c>
      <c r="CM71" s="192">
        <f t="shared" si="305"/>
        <v>0</v>
      </c>
      <c r="CN71" s="170">
        <f t="shared" si="306"/>
        <v>1016.6</v>
      </c>
      <c r="CO71" s="243" t="str">
        <f t="shared" si="44"/>
        <v>OK</v>
      </c>
    </row>
    <row r="72" spans="1:93" ht="15.75" thickBot="1" x14ac:dyDescent="0.3">
      <c r="A72" s="3"/>
      <c r="B72" s="41" t="s">
        <v>323</v>
      </c>
      <c r="C72" s="225" t="s">
        <v>427</v>
      </c>
      <c r="D72" s="225" t="s">
        <v>224</v>
      </c>
      <c r="E72" s="169">
        <v>1</v>
      </c>
      <c r="F72" s="39">
        <f t="shared" si="280"/>
        <v>221</v>
      </c>
      <c r="G72" s="39">
        <f t="shared" si="281"/>
        <v>33.15</v>
      </c>
      <c r="H72" s="39"/>
      <c r="I72" s="39"/>
      <c r="J72" s="39"/>
      <c r="K72" s="170">
        <f t="shared" si="282"/>
        <v>254.15</v>
      </c>
      <c r="L72" s="243" t="str">
        <f t="shared" si="33"/>
        <v>OK</v>
      </c>
      <c r="N72" s="169"/>
      <c r="O72" s="39">
        <f>F72</f>
        <v>221</v>
      </c>
      <c r="P72" s="39">
        <f t="shared" si="283"/>
        <v>33.15</v>
      </c>
      <c r="Q72" s="39"/>
      <c r="R72" s="39"/>
      <c r="S72" s="39"/>
      <c r="T72" s="170">
        <f t="shared" si="284"/>
        <v>254.15</v>
      </c>
      <c r="V72" s="169"/>
      <c r="W72" s="39"/>
      <c r="X72" s="39">
        <f t="shared" si="285"/>
        <v>0</v>
      </c>
      <c r="Y72" s="39"/>
      <c r="Z72" s="39"/>
      <c r="AA72" s="39"/>
      <c r="AB72" s="170">
        <f t="shared" si="286"/>
        <v>0</v>
      </c>
      <c r="AD72" s="169"/>
      <c r="AE72" s="39"/>
      <c r="AF72" s="39">
        <f t="shared" si="287"/>
        <v>0</v>
      </c>
      <c r="AG72" s="39"/>
      <c r="AH72" s="39"/>
      <c r="AI72" s="39"/>
      <c r="AJ72" s="170">
        <f t="shared" si="288"/>
        <v>0</v>
      </c>
      <c r="AL72" s="169"/>
      <c r="AM72" s="39"/>
      <c r="AN72" s="39">
        <f t="shared" si="289"/>
        <v>0</v>
      </c>
      <c r="AO72" s="39"/>
      <c r="AP72" s="39"/>
      <c r="AQ72" s="39"/>
      <c r="AR72" s="170">
        <f t="shared" si="290"/>
        <v>0</v>
      </c>
      <c r="AT72" s="169"/>
      <c r="AU72" s="39"/>
      <c r="AV72" s="39">
        <f t="shared" si="291"/>
        <v>0</v>
      </c>
      <c r="AW72" s="39"/>
      <c r="AX72" s="39"/>
      <c r="AY72" s="39"/>
      <c r="AZ72" s="170">
        <f t="shared" si="292"/>
        <v>0</v>
      </c>
      <c r="BB72" s="169"/>
      <c r="BC72" s="39"/>
      <c r="BD72" s="39">
        <f t="shared" si="293"/>
        <v>0</v>
      </c>
      <c r="BE72" s="39"/>
      <c r="BF72" s="39"/>
      <c r="BG72" s="39"/>
      <c r="BH72" s="170">
        <f t="shared" si="294"/>
        <v>0</v>
      </c>
      <c r="BJ72" s="169"/>
      <c r="BK72" s="39"/>
      <c r="BL72" s="39">
        <f t="shared" si="295"/>
        <v>0</v>
      </c>
      <c r="BM72" s="39"/>
      <c r="BN72" s="39"/>
      <c r="BO72" s="39"/>
      <c r="BP72" s="170">
        <f t="shared" si="296"/>
        <v>0</v>
      </c>
      <c r="BR72" s="169"/>
      <c r="BS72" s="39"/>
      <c r="BT72" s="39">
        <f t="shared" si="297"/>
        <v>0</v>
      </c>
      <c r="BU72" s="39"/>
      <c r="BV72" s="39"/>
      <c r="BW72" s="39"/>
      <c r="BX72" s="170">
        <f t="shared" si="298"/>
        <v>0</v>
      </c>
      <c r="BZ72" s="169"/>
      <c r="CA72" s="39"/>
      <c r="CB72" s="39">
        <f t="shared" si="299"/>
        <v>0</v>
      </c>
      <c r="CC72" s="39"/>
      <c r="CD72" s="39"/>
      <c r="CE72" s="39"/>
      <c r="CF72" s="170">
        <f t="shared" si="300"/>
        <v>0</v>
      </c>
      <c r="CH72" s="169"/>
      <c r="CI72" s="192">
        <f t="shared" si="301"/>
        <v>221</v>
      </c>
      <c r="CJ72" s="192">
        <f t="shared" si="302"/>
        <v>33.15</v>
      </c>
      <c r="CK72" s="192">
        <f t="shared" si="303"/>
        <v>0</v>
      </c>
      <c r="CL72" s="192">
        <f t="shared" si="304"/>
        <v>0</v>
      </c>
      <c r="CM72" s="192">
        <f t="shared" si="305"/>
        <v>0</v>
      </c>
      <c r="CN72" s="170">
        <f t="shared" si="306"/>
        <v>254.15</v>
      </c>
      <c r="CO72" s="243" t="str">
        <f t="shared" si="44"/>
        <v>OK</v>
      </c>
    </row>
    <row r="73" spans="1:93" ht="45.75" thickBot="1" x14ac:dyDescent="0.3">
      <c r="A73" s="3"/>
      <c r="B73" s="41" t="s">
        <v>324</v>
      </c>
      <c r="C73" s="225" t="s">
        <v>427</v>
      </c>
      <c r="D73" s="225" t="s">
        <v>432</v>
      </c>
      <c r="E73" s="169">
        <v>15</v>
      </c>
      <c r="F73" s="39">
        <f t="shared" si="280"/>
        <v>3315</v>
      </c>
      <c r="G73" s="39">
        <f t="shared" si="281"/>
        <v>497.25</v>
      </c>
      <c r="H73" s="39"/>
      <c r="I73" s="39"/>
      <c r="J73" s="39"/>
      <c r="K73" s="170">
        <f t="shared" si="282"/>
        <v>3812.25</v>
      </c>
      <c r="L73" s="243" t="str">
        <f t="shared" si="33"/>
        <v>OK</v>
      </c>
      <c r="N73" s="169"/>
      <c r="O73" s="39">
        <f>F73*0.3</f>
        <v>994.5</v>
      </c>
      <c r="P73" s="39">
        <f t="shared" si="283"/>
        <v>149.17499999999998</v>
      </c>
      <c r="Q73" s="39"/>
      <c r="R73" s="39"/>
      <c r="S73" s="39"/>
      <c r="T73" s="170">
        <f t="shared" si="284"/>
        <v>1143.675</v>
      </c>
      <c r="V73" s="169"/>
      <c r="W73" s="39">
        <f>F73*0.7</f>
        <v>2320.5</v>
      </c>
      <c r="X73" s="39">
        <f t="shared" si="285"/>
        <v>348.07499999999999</v>
      </c>
      <c r="Y73" s="39"/>
      <c r="Z73" s="39"/>
      <c r="AA73" s="39"/>
      <c r="AB73" s="170">
        <f t="shared" si="286"/>
        <v>2668.5749999999998</v>
      </c>
      <c r="AD73" s="169"/>
      <c r="AE73" s="39"/>
      <c r="AF73" s="39">
        <f t="shared" si="287"/>
        <v>0</v>
      </c>
      <c r="AG73" s="39"/>
      <c r="AH73" s="39"/>
      <c r="AI73" s="39"/>
      <c r="AJ73" s="170">
        <f t="shared" si="288"/>
        <v>0</v>
      </c>
      <c r="AL73" s="169"/>
      <c r="AM73" s="39"/>
      <c r="AN73" s="39">
        <f t="shared" si="289"/>
        <v>0</v>
      </c>
      <c r="AO73" s="39"/>
      <c r="AP73" s="39"/>
      <c r="AQ73" s="39"/>
      <c r="AR73" s="170">
        <f t="shared" si="290"/>
        <v>0</v>
      </c>
      <c r="AT73" s="169"/>
      <c r="AU73" s="39"/>
      <c r="AV73" s="39">
        <f t="shared" si="291"/>
        <v>0</v>
      </c>
      <c r="AW73" s="39"/>
      <c r="AX73" s="39"/>
      <c r="AY73" s="39"/>
      <c r="AZ73" s="170">
        <f t="shared" si="292"/>
        <v>0</v>
      </c>
      <c r="BB73" s="169"/>
      <c r="BC73" s="39"/>
      <c r="BD73" s="39">
        <f t="shared" si="293"/>
        <v>0</v>
      </c>
      <c r="BE73" s="39"/>
      <c r="BF73" s="39"/>
      <c r="BG73" s="39"/>
      <c r="BH73" s="170">
        <f t="shared" si="294"/>
        <v>0</v>
      </c>
      <c r="BJ73" s="169"/>
      <c r="BK73" s="39"/>
      <c r="BL73" s="39">
        <f t="shared" si="295"/>
        <v>0</v>
      </c>
      <c r="BM73" s="39"/>
      <c r="BN73" s="39"/>
      <c r="BO73" s="39"/>
      <c r="BP73" s="170">
        <f t="shared" si="296"/>
        <v>0</v>
      </c>
      <c r="BR73" s="169"/>
      <c r="BS73" s="39"/>
      <c r="BT73" s="39">
        <f t="shared" si="297"/>
        <v>0</v>
      </c>
      <c r="BU73" s="39"/>
      <c r="BV73" s="39"/>
      <c r="BW73" s="39"/>
      <c r="BX73" s="170">
        <f t="shared" si="298"/>
        <v>0</v>
      </c>
      <c r="BZ73" s="169"/>
      <c r="CA73" s="39"/>
      <c r="CB73" s="39">
        <f t="shared" si="299"/>
        <v>0</v>
      </c>
      <c r="CC73" s="39"/>
      <c r="CD73" s="39"/>
      <c r="CE73" s="39"/>
      <c r="CF73" s="170">
        <f t="shared" si="300"/>
        <v>0</v>
      </c>
      <c r="CH73" s="169"/>
      <c r="CI73" s="192">
        <f t="shared" si="301"/>
        <v>3315</v>
      </c>
      <c r="CJ73" s="192">
        <f t="shared" si="302"/>
        <v>497.25</v>
      </c>
      <c r="CK73" s="192">
        <f t="shared" si="303"/>
        <v>0</v>
      </c>
      <c r="CL73" s="192">
        <f t="shared" si="304"/>
        <v>0</v>
      </c>
      <c r="CM73" s="192">
        <f t="shared" si="305"/>
        <v>0</v>
      </c>
      <c r="CN73" s="170">
        <f t="shared" si="306"/>
        <v>3812.25</v>
      </c>
      <c r="CO73" s="243" t="str">
        <f t="shared" si="44"/>
        <v>OK</v>
      </c>
    </row>
    <row r="74" spans="1:93" ht="45.75" thickBot="1" x14ac:dyDescent="0.3">
      <c r="A74" s="3"/>
      <c r="B74" s="41" t="s">
        <v>325</v>
      </c>
      <c r="C74" s="225" t="s">
        <v>427</v>
      </c>
      <c r="D74" s="225" t="s">
        <v>432</v>
      </c>
      <c r="E74" s="169">
        <v>15</v>
      </c>
      <c r="F74" s="39">
        <f t="shared" si="280"/>
        <v>3315</v>
      </c>
      <c r="G74" s="39">
        <f t="shared" si="281"/>
        <v>497.25</v>
      </c>
      <c r="H74" s="39"/>
      <c r="I74" s="39">
        <v>4000</v>
      </c>
      <c r="J74" s="39"/>
      <c r="K74" s="170">
        <f t="shared" si="282"/>
        <v>7812.25</v>
      </c>
      <c r="L74" s="243" t="str">
        <f t="shared" si="33"/>
        <v>OK</v>
      </c>
      <c r="N74" s="169"/>
      <c r="O74" s="39">
        <f>F74*0.3</f>
        <v>994.5</v>
      </c>
      <c r="P74" s="39">
        <f t="shared" si="283"/>
        <v>149.17499999999998</v>
      </c>
      <c r="Q74" s="39"/>
      <c r="R74" s="39"/>
      <c r="S74" s="39"/>
      <c r="T74" s="170">
        <f t="shared" si="284"/>
        <v>1143.675</v>
      </c>
      <c r="V74" s="169"/>
      <c r="W74" s="39">
        <f>F74*0.7</f>
        <v>2320.5</v>
      </c>
      <c r="X74" s="39">
        <f t="shared" si="285"/>
        <v>348.07499999999999</v>
      </c>
      <c r="Y74" s="39">
        <f t="shared" ref="Y74:Z74" si="307">H74</f>
        <v>0</v>
      </c>
      <c r="Z74" s="39">
        <f t="shared" si="307"/>
        <v>4000</v>
      </c>
      <c r="AA74" s="39"/>
      <c r="AB74" s="170">
        <f t="shared" si="286"/>
        <v>6668.5749999999998</v>
      </c>
      <c r="AD74" s="169"/>
      <c r="AE74" s="39"/>
      <c r="AF74" s="39">
        <f t="shared" si="287"/>
        <v>0</v>
      </c>
      <c r="AG74" s="39"/>
      <c r="AH74" s="39"/>
      <c r="AI74" s="39"/>
      <c r="AJ74" s="170">
        <f t="shared" si="288"/>
        <v>0</v>
      </c>
      <c r="AL74" s="169"/>
      <c r="AM74" s="39"/>
      <c r="AN74" s="39">
        <f t="shared" si="289"/>
        <v>0</v>
      </c>
      <c r="AO74" s="39"/>
      <c r="AP74" s="39"/>
      <c r="AQ74" s="39"/>
      <c r="AR74" s="170">
        <f t="shared" si="290"/>
        <v>0</v>
      </c>
      <c r="AT74" s="169"/>
      <c r="AU74" s="39"/>
      <c r="AV74" s="39">
        <f t="shared" si="291"/>
        <v>0</v>
      </c>
      <c r="AW74" s="39"/>
      <c r="AX74" s="39"/>
      <c r="AY74" s="39"/>
      <c r="AZ74" s="170">
        <f t="shared" si="292"/>
        <v>0</v>
      </c>
      <c r="BB74" s="169"/>
      <c r="BC74" s="39"/>
      <c r="BD74" s="39">
        <f t="shared" si="293"/>
        <v>0</v>
      </c>
      <c r="BE74" s="39"/>
      <c r="BF74" s="39"/>
      <c r="BG74" s="39"/>
      <c r="BH74" s="170">
        <f t="shared" si="294"/>
        <v>0</v>
      </c>
      <c r="BJ74" s="169"/>
      <c r="BK74" s="39"/>
      <c r="BL74" s="39">
        <f t="shared" si="295"/>
        <v>0</v>
      </c>
      <c r="BM74" s="39"/>
      <c r="BN74" s="39"/>
      <c r="BO74" s="39"/>
      <c r="BP74" s="170">
        <f t="shared" si="296"/>
        <v>0</v>
      </c>
      <c r="BR74" s="169"/>
      <c r="BS74" s="39"/>
      <c r="BT74" s="39">
        <f t="shared" si="297"/>
        <v>0</v>
      </c>
      <c r="BU74" s="39"/>
      <c r="BV74" s="39"/>
      <c r="BW74" s="39"/>
      <c r="BX74" s="170">
        <f t="shared" si="298"/>
        <v>0</v>
      </c>
      <c r="BZ74" s="169"/>
      <c r="CA74" s="39"/>
      <c r="CB74" s="39">
        <f t="shared" si="299"/>
        <v>0</v>
      </c>
      <c r="CC74" s="39"/>
      <c r="CD74" s="39"/>
      <c r="CE74" s="39"/>
      <c r="CF74" s="170">
        <f t="shared" si="300"/>
        <v>0</v>
      </c>
      <c r="CH74" s="169"/>
      <c r="CI74" s="192">
        <f t="shared" si="301"/>
        <v>3315</v>
      </c>
      <c r="CJ74" s="192">
        <f t="shared" si="302"/>
        <v>497.25</v>
      </c>
      <c r="CK74" s="192">
        <f t="shared" si="303"/>
        <v>0</v>
      </c>
      <c r="CL74" s="192">
        <f t="shared" si="304"/>
        <v>4000</v>
      </c>
      <c r="CM74" s="192">
        <f t="shared" si="305"/>
        <v>0</v>
      </c>
      <c r="CN74" s="170">
        <f t="shared" si="306"/>
        <v>7812.25</v>
      </c>
      <c r="CO74" s="243" t="str">
        <f t="shared" si="44"/>
        <v>OK</v>
      </c>
    </row>
    <row r="75" spans="1:93" ht="60.75" thickBot="1" x14ac:dyDescent="0.3">
      <c r="A75" s="3"/>
      <c r="B75" s="41" t="s">
        <v>326</v>
      </c>
      <c r="C75" s="225" t="s">
        <v>427</v>
      </c>
      <c r="D75" s="225" t="s">
        <v>432</v>
      </c>
      <c r="E75" s="169">
        <v>40</v>
      </c>
      <c r="F75" s="39">
        <f t="shared" si="280"/>
        <v>8840</v>
      </c>
      <c r="G75" s="39">
        <f t="shared" si="281"/>
        <v>1326</v>
      </c>
      <c r="H75" s="39"/>
      <c r="I75" s="39">
        <v>4500</v>
      </c>
      <c r="J75" s="39"/>
      <c r="K75" s="170">
        <f t="shared" si="282"/>
        <v>14666</v>
      </c>
      <c r="L75" s="243" t="str">
        <f t="shared" si="33"/>
        <v>OK</v>
      </c>
      <c r="N75" s="169"/>
      <c r="O75" s="39"/>
      <c r="P75" s="39">
        <f t="shared" si="283"/>
        <v>0</v>
      </c>
      <c r="Q75" s="39"/>
      <c r="R75" s="39"/>
      <c r="S75" s="39"/>
      <c r="T75" s="170">
        <f t="shared" si="284"/>
        <v>0</v>
      </c>
      <c r="V75" s="169"/>
      <c r="W75" s="39">
        <f>$F$75*0.1</f>
        <v>884</v>
      </c>
      <c r="X75" s="39">
        <f t="shared" si="285"/>
        <v>132.6</v>
      </c>
      <c r="Y75" s="39"/>
      <c r="Z75" s="39">
        <f>$I$75*0.1</f>
        <v>450</v>
      </c>
      <c r="AA75" s="39"/>
      <c r="AB75" s="170">
        <f t="shared" si="286"/>
        <v>1466.6</v>
      </c>
      <c r="AD75" s="169"/>
      <c r="AE75" s="39">
        <f>$F$75*0.25</f>
        <v>2210</v>
      </c>
      <c r="AF75" s="39">
        <f t="shared" si="287"/>
        <v>331.5</v>
      </c>
      <c r="AG75" s="39"/>
      <c r="AH75" s="39">
        <f>$I$75*0.25</f>
        <v>1125</v>
      </c>
      <c r="AI75" s="39"/>
      <c r="AJ75" s="170">
        <f t="shared" si="288"/>
        <v>3666.5</v>
      </c>
      <c r="AL75" s="169"/>
      <c r="AM75" s="39">
        <f>$F$75*0.4</f>
        <v>3536</v>
      </c>
      <c r="AN75" s="39">
        <f t="shared" si="289"/>
        <v>530.4</v>
      </c>
      <c r="AO75" s="39"/>
      <c r="AP75" s="39">
        <f>$I$75*0.4</f>
        <v>1800</v>
      </c>
      <c r="AQ75" s="39"/>
      <c r="AR75" s="170">
        <f t="shared" si="290"/>
        <v>5866.4</v>
      </c>
      <c r="AT75" s="169"/>
      <c r="AU75" s="39">
        <f>$F$75*0.25</f>
        <v>2210</v>
      </c>
      <c r="AV75" s="39">
        <f t="shared" si="291"/>
        <v>331.5</v>
      </c>
      <c r="AW75" s="39"/>
      <c r="AX75" s="39">
        <f>$I$75*0.25</f>
        <v>1125</v>
      </c>
      <c r="AY75" s="39"/>
      <c r="AZ75" s="170">
        <f t="shared" si="292"/>
        <v>3666.5</v>
      </c>
      <c r="BB75" s="169"/>
      <c r="BC75" s="39"/>
      <c r="BD75" s="39">
        <f t="shared" si="293"/>
        <v>0</v>
      </c>
      <c r="BE75" s="39"/>
      <c r="BF75" s="39"/>
      <c r="BG75" s="39"/>
      <c r="BH75" s="170">
        <f t="shared" si="294"/>
        <v>0</v>
      </c>
      <c r="BJ75" s="169"/>
      <c r="BK75" s="39"/>
      <c r="BL75" s="39">
        <f t="shared" si="295"/>
        <v>0</v>
      </c>
      <c r="BM75" s="39"/>
      <c r="BN75" s="39"/>
      <c r="BO75" s="39"/>
      <c r="BP75" s="170">
        <f t="shared" si="296"/>
        <v>0</v>
      </c>
      <c r="BR75" s="169"/>
      <c r="BS75" s="39"/>
      <c r="BT75" s="39">
        <f t="shared" si="297"/>
        <v>0</v>
      </c>
      <c r="BU75" s="39"/>
      <c r="BV75" s="39"/>
      <c r="BW75" s="39"/>
      <c r="BX75" s="170">
        <f t="shared" si="298"/>
        <v>0</v>
      </c>
      <c r="BZ75" s="169"/>
      <c r="CA75" s="39"/>
      <c r="CB75" s="39">
        <f t="shared" si="299"/>
        <v>0</v>
      </c>
      <c r="CC75" s="39"/>
      <c r="CD75" s="39"/>
      <c r="CE75" s="39"/>
      <c r="CF75" s="170">
        <f t="shared" si="300"/>
        <v>0</v>
      </c>
      <c r="CH75" s="169"/>
      <c r="CI75" s="192">
        <f t="shared" si="301"/>
        <v>8840</v>
      </c>
      <c r="CJ75" s="192">
        <f t="shared" si="302"/>
        <v>1326</v>
      </c>
      <c r="CK75" s="192">
        <f t="shared" si="303"/>
        <v>0</v>
      </c>
      <c r="CL75" s="192">
        <f t="shared" si="304"/>
        <v>4500</v>
      </c>
      <c r="CM75" s="192">
        <f t="shared" si="305"/>
        <v>0</v>
      </c>
      <c r="CN75" s="170">
        <f t="shared" si="306"/>
        <v>14666</v>
      </c>
      <c r="CO75" s="243" t="str">
        <f t="shared" ref="CO75:CO114" si="308">IF(CN75=K75,"OK","ERROR")</f>
        <v>OK</v>
      </c>
    </row>
    <row r="76" spans="1:93" ht="45.75" thickBot="1" x14ac:dyDescent="0.3">
      <c r="A76" s="3"/>
      <c r="B76" s="41" t="s">
        <v>265</v>
      </c>
      <c r="C76" s="225" t="s">
        <v>427</v>
      </c>
      <c r="D76" s="225" t="s">
        <v>432</v>
      </c>
      <c r="E76" s="169">
        <v>15</v>
      </c>
      <c r="F76" s="39">
        <f t="shared" si="280"/>
        <v>3315</v>
      </c>
      <c r="G76" s="39">
        <f t="shared" si="281"/>
        <v>497.25</v>
      </c>
      <c r="H76" s="39"/>
      <c r="I76" s="39"/>
      <c r="J76" s="39"/>
      <c r="K76" s="170">
        <f t="shared" si="282"/>
        <v>3812.25</v>
      </c>
      <c r="L76" s="243" t="str">
        <f t="shared" si="33"/>
        <v>OK</v>
      </c>
      <c r="N76" s="169"/>
      <c r="O76" s="39"/>
      <c r="P76" s="39">
        <f t="shared" si="283"/>
        <v>0</v>
      </c>
      <c r="Q76" s="39"/>
      <c r="R76" s="39"/>
      <c r="S76" s="39"/>
      <c r="T76" s="170">
        <f t="shared" si="284"/>
        <v>0</v>
      </c>
      <c r="V76" s="169"/>
      <c r="W76" s="39"/>
      <c r="X76" s="39">
        <f t="shared" si="285"/>
        <v>0</v>
      </c>
      <c r="Y76" s="39"/>
      <c r="Z76" s="39"/>
      <c r="AA76" s="39"/>
      <c r="AB76" s="170">
        <f t="shared" si="286"/>
        <v>0</v>
      </c>
      <c r="AD76" s="169"/>
      <c r="AE76" s="39"/>
      <c r="AF76" s="39">
        <f t="shared" si="287"/>
        <v>0</v>
      </c>
      <c r="AG76" s="39"/>
      <c r="AH76" s="39"/>
      <c r="AI76" s="39"/>
      <c r="AJ76" s="170">
        <f t="shared" si="288"/>
        <v>0</v>
      </c>
      <c r="AL76" s="169"/>
      <c r="AM76" s="39"/>
      <c r="AN76" s="39">
        <f t="shared" si="289"/>
        <v>0</v>
      </c>
      <c r="AO76" s="39"/>
      <c r="AP76" s="39"/>
      <c r="AQ76" s="39"/>
      <c r="AR76" s="170">
        <f t="shared" si="290"/>
        <v>0</v>
      </c>
      <c r="AT76" s="169"/>
      <c r="AU76" s="39">
        <f>F76</f>
        <v>3315</v>
      </c>
      <c r="AV76" s="39">
        <f t="shared" ref="AV76:AX76" si="309">G76</f>
        <v>497.25</v>
      </c>
      <c r="AW76" s="39">
        <f t="shared" si="309"/>
        <v>0</v>
      </c>
      <c r="AX76" s="39">
        <f t="shared" si="309"/>
        <v>0</v>
      </c>
      <c r="AY76" s="39"/>
      <c r="AZ76" s="170">
        <f t="shared" si="292"/>
        <v>3812.25</v>
      </c>
      <c r="BB76" s="169"/>
      <c r="BC76" s="39"/>
      <c r="BD76" s="39">
        <f t="shared" si="293"/>
        <v>0</v>
      </c>
      <c r="BE76" s="39"/>
      <c r="BF76" s="39"/>
      <c r="BG76" s="39"/>
      <c r="BH76" s="170">
        <f t="shared" si="294"/>
        <v>0</v>
      </c>
      <c r="BJ76" s="169"/>
      <c r="BK76" s="39"/>
      <c r="BL76" s="39">
        <f t="shared" si="295"/>
        <v>0</v>
      </c>
      <c r="BM76" s="39"/>
      <c r="BN76" s="39"/>
      <c r="BO76" s="39"/>
      <c r="BP76" s="170">
        <f t="shared" si="296"/>
        <v>0</v>
      </c>
      <c r="BR76" s="169"/>
      <c r="BS76" s="39"/>
      <c r="BT76" s="39">
        <f t="shared" si="297"/>
        <v>0</v>
      </c>
      <c r="BU76" s="39"/>
      <c r="BV76" s="39"/>
      <c r="BW76" s="39"/>
      <c r="BX76" s="170">
        <f t="shared" si="298"/>
        <v>0</v>
      </c>
      <c r="BZ76" s="169"/>
      <c r="CA76" s="39"/>
      <c r="CB76" s="39">
        <f t="shared" si="299"/>
        <v>0</v>
      </c>
      <c r="CC76" s="39"/>
      <c r="CD76" s="39"/>
      <c r="CE76" s="39"/>
      <c r="CF76" s="170">
        <f t="shared" si="300"/>
        <v>0</v>
      </c>
      <c r="CH76" s="169"/>
      <c r="CI76" s="192">
        <f t="shared" si="301"/>
        <v>3315</v>
      </c>
      <c r="CJ76" s="192">
        <f t="shared" si="302"/>
        <v>497.25</v>
      </c>
      <c r="CK76" s="192">
        <f t="shared" si="303"/>
        <v>0</v>
      </c>
      <c r="CL76" s="192">
        <f t="shared" si="304"/>
        <v>0</v>
      </c>
      <c r="CM76" s="192">
        <f t="shared" si="305"/>
        <v>0</v>
      </c>
      <c r="CN76" s="170">
        <f t="shared" si="306"/>
        <v>3812.25</v>
      </c>
      <c r="CO76" s="243" t="str">
        <f t="shared" si="308"/>
        <v>OK</v>
      </c>
    </row>
    <row r="77" spans="1:93" ht="45.75" thickBot="1" x14ac:dyDescent="0.3">
      <c r="A77" s="3"/>
      <c r="B77" s="41" t="s">
        <v>328</v>
      </c>
      <c r="C77" s="225" t="s">
        <v>427</v>
      </c>
      <c r="D77" s="225" t="s">
        <v>432</v>
      </c>
      <c r="E77" s="169">
        <v>9</v>
      </c>
      <c r="F77" s="39">
        <f t="shared" si="280"/>
        <v>1989</v>
      </c>
      <c r="G77" s="39">
        <f t="shared" si="281"/>
        <v>298.34999999999997</v>
      </c>
      <c r="H77" s="39"/>
      <c r="I77" s="39"/>
      <c r="J77" s="39"/>
      <c r="K77" s="170">
        <f t="shared" si="282"/>
        <v>2287.35</v>
      </c>
      <c r="L77" s="243" t="str">
        <f t="shared" si="33"/>
        <v>OK</v>
      </c>
      <c r="N77" s="169"/>
      <c r="O77" s="39"/>
      <c r="P77" s="39">
        <f t="shared" si="283"/>
        <v>0</v>
      </c>
      <c r="Q77" s="39"/>
      <c r="R77" s="39"/>
      <c r="S77" s="39"/>
      <c r="T77" s="170">
        <f t="shared" si="284"/>
        <v>0</v>
      </c>
      <c r="V77" s="169"/>
      <c r="W77" s="39">
        <f>$F$77*0.25</f>
        <v>497.25</v>
      </c>
      <c r="X77" s="39">
        <f t="shared" si="285"/>
        <v>74.587499999999991</v>
      </c>
      <c r="Y77" s="39"/>
      <c r="Z77" s="39"/>
      <c r="AA77" s="39"/>
      <c r="AB77" s="170">
        <f t="shared" si="286"/>
        <v>571.83749999999998</v>
      </c>
      <c r="AD77" s="169"/>
      <c r="AE77" s="39">
        <f>$F$77*0.25</f>
        <v>497.25</v>
      </c>
      <c r="AF77" s="39">
        <f t="shared" si="287"/>
        <v>74.587499999999991</v>
      </c>
      <c r="AG77" s="39"/>
      <c r="AH77" s="39"/>
      <c r="AI77" s="39"/>
      <c r="AJ77" s="170">
        <f t="shared" si="288"/>
        <v>571.83749999999998</v>
      </c>
      <c r="AL77" s="169"/>
      <c r="AM77" s="39">
        <f>$F$77*0.25</f>
        <v>497.25</v>
      </c>
      <c r="AN77" s="39">
        <f t="shared" si="289"/>
        <v>74.587499999999991</v>
      </c>
      <c r="AO77" s="39"/>
      <c r="AP77" s="39"/>
      <c r="AQ77" s="39"/>
      <c r="AR77" s="170">
        <f t="shared" si="290"/>
        <v>571.83749999999998</v>
      </c>
      <c r="AT77" s="169"/>
      <c r="AU77" s="39">
        <f>$F$77*0.25</f>
        <v>497.25</v>
      </c>
      <c r="AV77" s="39">
        <f t="shared" si="291"/>
        <v>74.587499999999991</v>
      </c>
      <c r="AW77" s="39"/>
      <c r="AX77" s="39"/>
      <c r="AY77" s="39"/>
      <c r="AZ77" s="170">
        <f t="shared" si="292"/>
        <v>571.83749999999998</v>
      </c>
      <c r="BB77" s="169"/>
      <c r="BC77" s="39"/>
      <c r="BD77" s="39">
        <f t="shared" si="293"/>
        <v>0</v>
      </c>
      <c r="BE77" s="39"/>
      <c r="BF77" s="39"/>
      <c r="BG77" s="39"/>
      <c r="BH77" s="170">
        <f t="shared" si="294"/>
        <v>0</v>
      </c>
      <c r="BJ77" s="169"/>
      <c r="BK77" s="39"/>
      <c r="BL77" s="39">
        <f t="shared" si="295"/>
        <v>0</v>
      </c>
      <c r="BM77" s="39"/>
      <c r="BN77" s="39"/>
      <c r="BO77" s="39"/>
      <c r="BP77" s="170">
        <f t="shared" si="296"/>
        <v>0</v>
      </c>
      <c r="BR77" s="169"/>
      <c r="BS77" s="39"/>
      <c r="BT77" s="39">
        <f t="shared" si="297"/>
        <v>0</v>
      </c>
      <c r="BU77" s="39"/>
      <c r="BV77" s="39"/>
      <c r="BW77" s="39"/>
      <c r="BX77" s="170">
        <f t="shared" si="298"/>
        <v>0</v>
      </c>
      <c r="BZ77" s="169"/>
      <c r="CA77" s="39"/>
      <c r="CB77" s="39">
        <f t="shared" si="299"/>
        <v>0</v>
      </c>
      <c r="CC77" s="39"/>
      <c r="CD77" s="39"/>
      <c r="CE77" s="39"/>
      <c r="CF77" s="170">
        <f t="shared" si="300"/>
        <v>0</v>
      </c>
      <c r="CH77" s="169"/>
      <c r="CI77" s="192">
        <f t="shared" si="301"/>
        <v>1989</v>
      </c>
      <c r="CJ77" s="192">
        <f t="shared" si="302"/>
        <v>298.34999999999997</v>
      </c>
      <c r="CK77" s="192">
        <f t="shared" si="303"/>
        <v>0</v>
      </c>
      <c r="CL77" s="192">
        <f t="shared" si="304"/>
        <v>0</v>
      </c>
      <c r="CM77" s="192">
        <f t="shared" si="305"/>
        <v>0</v>
      </c>
      <c r="CN77" s="170">
        <f t="shared" si="306"/>
        <v>2287.35</v>
      </c>
      <c r="CO77" s="243" t="str">
        <f t="shared" si="308"/>
        <v>OK</v>
      </c>
    </row>
    <row r="78" spans="1:93" ht="15.75" thickBot="1" x14ac:dyDescent="0.3">
      <c r="A78" s="3"/>
      <c r="B78" s="41" t="s">
        <v>130</v>
      </c>
      <c r="C78" s="225" t="s">
        <v>427</v>
      </c>
      <c r="D78" s="225" t="s">
        <v>269</v>
      </c>
      <c r="E78" s="169">
        <v>10</v>
      </c>
      <c r="F78" s="39">
        <f t="shared" si="280"/>
        <v>2210</v>
      </c>
      <c r="G78" s="39">
        <f t="shared" si="281"/>
        <v>331.5</v>
      </c>
      <c r="H78" s="39"/>
      <c r="I78" s="39"/>
      <c r="J78" s="39"/>
      <c r="K78" s="170">
        <f t="shared" si="282"/>
        <v>2541.5</v>
      </c>
      <c r="L78" s="243" t="str">
        <f t="shared" si="33"/>
        <v>OK</v>
      </c>
      <c r="N78" s="169"/>
      <c r="O78" s="39"/>
      <c r="P78" s="39">
        <f t="shared" si="283"/>
        <v>0</v>
      </c>
      <c r="Q78" s="39"/>
      <c r="R78" s="39"/>
      <c r="S78" s="39"/>
      <c r="T78" s="170">
        <f t="shared" si="284"/>
        <v>0</v>
      </c>
      <c r="V78" s="169"/>
      <c r="W78" s="39">
        <f>$F$78*0.1</f>
        <v>221</v>
      </c>
      <c r="X78" s="39">
        <f t="shared" si="285"/>
        <v>33.15</v>
      </c>
      <c r="Y78" s="39"/>
      <c r="Z78" s="39"/>
      <c r="AA78" s="39"/>
      <c r="AB78" s="170">
        <f t="shared" si="286"/>
        <v>254.15</v>
      </c>
      <c r="AD78" s="169"/>
      <c r="AE78" s="39">
        <f>$F$78*0.3</f>
        <v>663</v>
      </c>
      <c r="AF78" s="39">
        <f t="shared" si="287"/>
        <v>99.45</v>
      </c>
      <c r="AG78" s="39"/>
      <c r="AH78" s="39"/>
      <c r="AI78" s="39"/>
      <c r="AJ78" s="170">
        <f t="shared" si="288"/>
        <v>762.45</v>
      </c>
      <c r="AL78" s="169"/>
      <c r="AM78" s="39">
        <f>$F$78*0.3</f>
        <v>663</v>
      </c>
      <c r="AN78" s="39">
        <f t="shared" si="289"/>
        <v>99.45</v>
      </c>
      <c r="AO78" s="39"/>
      <c r="AP78" s="39"/>
      <c r="AQ78" s="39"/>
      <c r="AR78" s="170">
        <f t="shared" si="290"/>
        <v>762.45</v>
      </c>
      <c r="AT78" s="169"/>
      <c r="AU78" s="39">
        <f>$F$78*0.3</f>
        <v>663</v>
      </c>
      <c r="AV78" s="39">
        <f t="shared" si="291"/>
        <v>99.45</v>
      </c>
      <c r="AW78" s="39"/>
      <c r="AX78" s="39"/>
      <c r="AY78" s="39"/>
      <c r="AZ78" s="170">
        <f t="shared" si="292"/>
        <v>762.45</v>
      </c>
      <c r="BB78" s="169"/>
      <c r="BC78" s="39"/>
      <c r="BD78" s="39">
        <f t="shared" si="293"/>
        <v>0</v>
      </c>
      <c r="BE78" s="39"/>
      <c r="BF78" s="39"/>
      <c r="BG78" s="39"/>
      <c r="BH78" s="170">
        <f t="shared" si="294"/>
        <v>0</v>
      </c>
      <c r="BJ78" s="169"/>
      <c r="BK78" s="39"/>
      <c r="BL78" s="39">
        <f t="shared" si="295"/>
        <v>0</v>
      </c>
      <c r="BM78" s="39"/>
      <c r="BN78" s="39"/>
      <c r="BO78" s="39"/>
      <c r="BP78" s="170">
        <f t="shared" si="296"/>
        <v>0</v>
      </c>
      <c r="BR78" s="169"/>
      <c r="BS78" s="39"/>
      <c r="BT78" s="39">
        <f t="shared" si="297"/>
        <v>0</v>
      </c>
      <c r="BU78" s="39"/>
      <c r="BV78" s="39"/>
      <c r="BW78" s="39"/>
      <c r="BX78" s="170">
        <f t="shared" si="298"/>
        <v>0</v>
      </c>
      <c r="BZ78" s="169"/>
      <c r="CA78" s="39"/>
      <c r="CB78" s="39">
        <f t="shared" si="299"/>
        <v>0</v>
      </c>
      <c r="CC78" s="39"/>
      <c r="CD78" s="39"/>
      <c r="CE78" s="39"/>
      <c r="CF78" s="170">
        <f t="shared" si="300"/>
        <v>0</v>
      </c>
      <c r="CH78" s="169"/>
      <c r="CI78" s="192">
        <f t="shared" si="301"/>
        <v>2210</v>
      </c>
      <c r="CJ78" s="192">
        <f t="shared" si="302"/>
        <v>331.5</v>
      </c>
      <c r="CK78" s="192">
        <f t="shared" si="303"/>
        <v>0</v>
      </c>
      <c r="CL78" s="192">
        <f t="shared" si="304"/>
        <v>0</v>
      </c>
      <c r="CM78" s="192">
        <f t="shared" si="305"/>
        <v>0</v>
      </c>
      <c r="CN78" s="170">
        <f t="shared" si="306"/>
        <v>2541.5</v>
      </c>
      <c r="CO78" s="243" t="str">
        <f t="shared" si="308"/>
        <v>OK</v>
      </c>
    </row>
    <row r="79" spans="1:93" ht="15.75" thickBot="1" x14ac:dyDescent="0.3">
      <c r="A79" s="3"/>
      <c r="B79" s="41"/>
      <c r="C79" s="93"/>
      <c r="D79" s="7"/>
      <c r="E79" s="169"/>
      <c r="F79" s="39">
        <f t="shared" si="280"/>
        <v>0</v>
      </c>
      <c r="G79" s="39">
        <f t="shared" si="281"/>
        <v>0</v>
      </c>
      <c r="H79" s="39"/>
      <c r="I79" s="39"/>
      <c r="J79" s="39"/>
      <c r="K79" s="170">
        <f t="shared" si="282"/>
        <v>0</v>
      </c>
      <c r="L79" s="243" t="str">
        <f t="shared" si="33"/>
        <v>OK</v>
      </c>
      <c r="N79" s="169"/>
      <c r="O79" s="39"/>
      <c r="P79" s="39">
        <f t="shared" si="283"/>
        <v>0</v>
      </c>
      <c r="Q79" s="39"/>
      <c r="R79" s="39"/>
      <c r="S79" s="39"/>
      <c r="T79" s="170">
        <f t="shared" si="284"/>
        <v>0</v>
      </c>
      <c r="V79" s="169"/>
      <c r="W79" s="39"/>
      <c r="X79" s="39">
        <f t="shared" si="285"/>
        <v>0</v>
      </c>
      <c r="Y79" s="39"/>
      <c r="Z79" s="39"/>
      <c r="AA79" s="39"/>
      <c r="AB79" s="170">
        <f t="shared" si="286"/>
        <v>0</v>
      </c>
      <c r="AD79" s="169"/>
      <c r="AE79" s="39"/>
      <c r="AF79" s="39">
        <f t="shared" si="287"/>
        <v>0</v>
      </c>
      <c r="AG79" s="39"/>
      <c r="AH79" s="39"/>
      <c r="AI79" s="39"/>
      <c r="AJ79" s="170">
        <f t="shared" si="288"/>
        <v>0</v>
      </c>
      <c r="AL79" s="169"/>
      <c r="AM79" s="39"/>
      <c r="AN79" s="39">
        <f t="shared" si="289"/>
        <v>0</v>
      </c>
      <c r="AO79" s="39"/>
      <c r="AP79" s="39"/>
      <c r="AQ79" s="39"/>
      <c r="AR79" s="170">
        <f t="shared" si="290"/>
        <v>0</v>
      </c>
      <c r="AT79" s="169"/>
      <c r="AU79" s="39"/>
      <c r="AV79" s="39">
        <f t="shared" si="291"/>
        <v>0</v>
      </c>
      <c r="AW79" s="39"/>
      <c r="AX79" s="39"/>
      <c r="AY79" s="39"/>
      <c r="AZ79" s="170">
        <f t="shared" si="292"/>
        <v>0</v>
      </c>
      <c r="BB79" s="169"/>
      <c r="BC79" s="39"/>
      <c r="BD79" s="39">
        <f t="shared" si="293"/>
        <v>0</v>
      </c>
      <c r="BE79" s="39"/>
      <c r="BF79" s="39"/>
      <c r="BG79" s="39"/>
      <c r="BH79" s="170">
        <f t="shared" si="294"/>
        <v>0</v>
      </c>
      <c r="BJ79" s="169"/>
      <c r="BK79" s="39"/>
      <c r="BL79" s="39">
        <f t="shared" si="295"/>
        <v>0</v>
      </c>
      <c r="BM79" s="39"/>
      <c r="BN79" s="39"/>
      <c r="BO79" s="39"/>
      <c r="BP79" s="170">
        <f t="shared" si="296"/>
        <v>0</v>
      </c>
      <c r="BR79" s="169"/>
      <c r="BS79" s="39"/>
      <c r="BT79" s="39">
        <f t="shared" si="297"/>
        <v>0</v>
      </c>
      <c r="BU79" s="39"/>
      <c r="BV79" s="39"/>
      <c r="BW79" s="39"/>
      <c r="BX79" s="170">
        <f t="shared" si="298"/>
        <v>0</v>
      </c>
      <c r="BZ79" s="169"/>
      <c r="CA79" s="39"/>
      <c r="CB79" s="39">
        <f t="shared" si="299"/>
        <v>0</v>
      </c>
      <c r="CC79" s="39"/>
      <c r="CD79" s="39"/>
      <c r="CE79" s="39"/>
      <c r="CF79" s="170">
        <f t="shared" si="300"/>
        <v>0</v>
      </c>
      <c r="CH79" s="169"/>
      <c r="CI79" s="192">
        <f t="shared" si="301"/>
        <v>0</v>
      </c>
      <c r="CJ79" s="192">
        <f t="shared" si="302"/>
        <v>0</v>
      </c>
      <c r="CK79" s="192">
        <f t="shared" si="303"/>
        <v>0</v>
      </c>
      <c r="CL79" s="192">
        <f t="shared" si="304"/>
        <v>0</v>
      </c>
      <c r="CM79" s="192">
        <f t="shared" si="305"/>
        <v>0</v>
      </c>
      <c r="CN79" s="170">
        <f t="shared" si="306"/>
        <v>0</v>
      </c>
      <c r="CO79" s="243" t="str">
        <f t="shared" si="308"/>
        <v>OK</v>
      </c>
    </row>
    <row r="80" spans="1:93" ht="15.75" thickBot="1" x14ac:dyDescent="0.3">
      <c r="A80" s="3"/>
      <c r="B80" s="41"/>
      <c r="C80" s="93"/>
      <c r="D80" s="7"/>
      <c r="E80" s="169"/>
      <c r="F80" s="39">
        <f t="shared" si="280"/>
        <v>0</v>
      </c>
      <c r="G80" s="39">
        <f t="shared" si="281"/>
        <v>0</v>
      </c>
      <c r="H80" s="39"/>
      <c r="I80" s="39"/>
      <c r="J80" s="39"/>
      <c r="K80" s="170">
        <f t="shared" si="282"/>
        <v>0</v>
      </c>
      <c r="L80" s="243" t="str">
        <f t="shared" si="33"/>
        <v>OK</v>
      </c>
      <c r="N80" s="169"/>
      <c r="O80" s="39"/>
      <c r="P80" s="39">
        <f t="shared" si="283"/>
        <v>0</v>
      </c>
      <c r="Q80" s="39"/>
      <c r="R80" s="39"/>
      <c r="S80" s="39"/>
      <c r="T80" s="170">
        <f t="shared" si="284"/>
        <v>0</v>
      </c>
      <c r="V80" s="169"/>
      <c r="W80" s="39"/>
      <c r="X80" s="39">
        <f t="shared" si="285"/>
        <v>0</v>
      </c>
      <c r="Y80" s="39"/>
      <c r="Z80" s="39"/>
      <c r="AA80" s="39"/>
      <c r="AB80" s="170">
        <f t="shared" si="286"/>
        <v>0</v>
      </c>
      <c r="AD80" s="169"/>
      <c r="AE80" s="39"/>
      <c r="AF80" s="39">
        <f t="shared" si="287"/>
        <v>0</v>
      </c>
      <c r="AG80" s="39"/>
      <c r="AH80" s="39"/>
      <c r="AI80" s="39"/>
      <c r="AJ80" s="170">
        <f t="shared" si="288"/>
        <v>0</v>
      </c>
      <c r="AL80" s="169"/>
      <c r="AM80" s="39"/>
      <c r="AN80" s="39">
        <f t="shared" si="289"/>
        <v>0</v>
      </c>
      <c r="AO80" s="39"/>
      <c r="AP80" s="39"/>
      <c r="AQ80" s="39"/>
      <c r="AR80" s="170">
        <f t="shared" si="290"/>
        <v>0</v>
      </c>
      <c r="AT80" s="169"/>
      <c r="AU80" s="39"/>
      <c r="AV80" s="39">
        <f t="shared" si="291"/>
        <v>0</v>
      </c>
      <c r="AW80" s="39"/>
      <c r="AX80" s="39"/>
      <c r="AY80" s="39"/>
      <c r="AZ80" s="170">
        <f t="shared" si="292"/>
        <v>0</v>
      </c>
      <c r="BB80" s="169"/>
      <c r="BC80" s="39"/>
      <c r="BD80" s="39">
        <f t="shared" si="293"/>
        <v>0</v>
      </c>
      <c r="BE80" s="39"/>
      <c r="BF80" s="39"/>
      <c r="BG80" s="39"/>
      <c r="BH80" s="170">
        <f t="shared" si="294"/>
        <v>0</v>
      </c>
      <c r="BJ80" s="169"/>
      <c r="BK80" s="39"/>
      <c r="BL80" s="39">
        <f t="shared" si="295"/>
        <v>0</v>
      </c>
      <c r="BM80" s="39"/>
      <c r="BN80" s="39"/>
      <c r="BO80" s="39"/>
      <c r="BP80" s="170">
        <f t="shared" si="296"/>
        <v>0</v>
      </c>
      <c r="BR80" s="169"/>
      <c r="BS80" s="39"/>
      <c r="BT80" s="39">
        <f t="shared" si="297"/>
        <v>0</v>
      </c>
      <c r="BU80" s="39"/>
      <c r="BV80" s="39"/>
      <c r="BW80" s="39"/>
      <c r="BX80" s="170">
        <f t="shared" si="298"/>
        <v>0</v>
      </c>
      <c r="BZ80" s="169"/>
      <c r="CA80" s="39"/>
      <c r="CB80" s="39">
        <f t="shared" si="299"/>
        <v>0</v>
      </c>
      <c r="CC80" s="39"/>
      <c r="CD80" s="39"/>
      <c r="CE80" s="39"/>
      <c r="CF80" s="170">
        <f t="shared" si="300"/>
        <v>0</v>
      </c>
      <c r="CH80" s="169"/>
      <c r="CI80" s="192">
        <f t="shared" si="301"/>
        <v>0</v>
      </c>
      <c r="CJ80" s="192">
        <f t="shared" si="302"/>
        <v>0</v>
      </c>
      <c r="CK80" s="192">
        <f t="shared" si="303"/>
        <v>0</v>
      </c>
      <c r="CL80" s="192">
        <f t="shared" si="304"/>
        <v>0</v>
      </c>
      <c r="CM80" s="192">
        <f t="shared" si="305"/>
        <v>0</v>
      </c>
      <c r="CN80" s="170">
        <f t="shared" si="306"/>
        <v>0</v>
      </c>
      <c r="CO80" s="243" t="str">
        <f t="shared" si="308"/>
        <v>OK</v>
      </c>
    </row>
    <row r="81" spans="1:93" ht="15.75" thickBot="1" x14ac:dyDescent="0.3">
      <c r="A81" s="80"/>
      <c r="B81" s="136" t="s">
        <v>362</v>
      </c>
      <c r="C81" s="136"/>
      <c r="D81" s="137"/>
      <c r="E81" s="185"/>
      <c r="F81" s="155"/>
      <c r="G81" s="155"/>
      <c r="H81" s="155"/>
      <c r="I81" s="155"/>
      <c r="J81" s="155"/>
      <c r="K81" s="186"/>
      <c r="L81" s="243" t="str">
        <f t="shared" si="33"/>
        <v>OK</v>
      </c>
      <c r="N81" s="185"/>
      <c r="O81" s="155"/>
      <c r="P81" s="155"/>
      <c r="Q81" s="155"/>
      <c r="R81" s="155"/>
      <c r="S81" s="155"/>
      <c r="T81" s="186"/>
      <c r="V81" s="185"/>
      <c r="W81" s="155"/>
      <c r="X81" s="155"/>
      <c r="Y81" s="155"/>
      <c r="Z81" s="155"/>
      <c r="AA81" s="155"/>
      <c r="AB81" s="186"/>
      <c r="AD81" s="185"/>
      <c r="AE81" s="155"/>
      <c r="AF81" s="155"/>
      <c r="AG81" s="155"/>
      <c r="AH81" s="155"/>
      <c r="AI81" s="155"/>
      <c r="AJ81" s="186"/>
      <c r="AL81" s="185"/>
      <c r="AM81" s="155"/>
      <c r="AN81" s="155"/>
      <c r="AO81" s="155"/>
      <c r="AP81" s="155"/>
      <c r="AQ81" s="155"/>
      <c r="AR81" s="186"/>
      <c r="AT81" s="185"/>
      <c r="AU81" s="155"/>
      <c r="AV81" s="155"/>
      <c r="AW81" s="155"/>
      <c r="AX81" s="155"/>
      <c r="AY81" s="155"/>
      <c r="AZ81" s="186"/>
      <c r="BB81" s="185"/>
      <c r="BC81" s="155"/>
      <c r="BD81" s="155"/>
      <c r="BE81" s="155"/>
      <c r="BF81" s="155"/>
      <c r="BG81" s="155"/>
      <c r="BH81" s="186"/>
      <c r="BJ81" s="185"/>
      <c r="BK81" s="155"/>
      <c r="BL81" s="155"/>
      <c r="BM81" s="155"/>
      <c r="BN81" s="155"/>
      <c r="BO81" s="155"/>
      <c r="BP81" s="186"/>
      <c r="BR81" s="185"/>
      <c r="BS81" s="155"/>
      <c r="BT81" s="155"/>
      <c r="BU81" s="155"/>
      <c r="BV81" s="155"/>
      <c r="BW81" s="155"/>
      <c r="BX81" s="186"/>
      <c r="BZ81" s="185"/>
      <c r="CA81" s="155"/>
      <c r="CB81" s="155"/>
      <c r="CC81" s="155"/>
      <c r="CD81" s="155"/>
      <c r="CE81" s="155"/>
      <c r="CF81" s="186"/>
      <c r="CH81" s="185"/>
      <c r="CI81" s="155"/>
      <c r="CJ81" s="155"/>
      <c r="CK81" s="155"/>
      <c r="CL81" s="155"/>
      <c r="CM81" s="155"/>
      <c r="CN81" s="186"/>
      <c r="CO81" s="243" t="str">
        <f t="shared" si="308"/>
        <v>OK</v>
      </c>
    </row>
    <row r="82" spans="1:93" ht="15.75" thickBot="1" x14ac:dyDescent="0.3">
      <c r="A82" s="3"/>
      <c r="B82" s="21" t="s">
        <v>330</v>
      </c>
      <c r="C82" s="225" t="s">
        <v>429</v>
      </c>
      <c r="D82" s="225" t="s">
        <v>224</v>
      </c>
      <c r="E82" s="169">
        <v>1</v>
      </c>
      <c r="F82" s="39">
        <f t="shared" ref="F82:F88" si="310">E82*$C$2</f>
        <v>221</v>
      </c>
      <c r="G82" s="39">
        <f t="shared" si="254"/>
        <v>33.15</v>
      </c>
      <c r="H82" s="39"/>
      <c r="I82" s="39"/>
      <c r="J82" s="39"/>
      <c r="K82" s="170">
        <f t="shared" si="255"/>
        <v>254.15</v>
      </c>
      <c r="L82" s="243" t="str">
        <f t="shared" si="33"/>
        <v>OK</v>
      </c>
      <c r="N82" s="169"/>
      <c r="O82" s="39"/>
      <c r="P82" s="39">
        <f t="shared" ref="P82:P88" si="311">O82*0.15</f>
        <v>0</v>
      </c>
      <c r="Q82" s="39"/>
      <c r="R82" s="39"/>
      <c r="S82" s="39"/>
      <c r="T82" s="170">
        <f t="shared" ref="T82:T88" si="312">O82+P82+Q82+R82+S82</f>
        <v>0</v>
      </c>
      <c r="V82" s="169"/>
      <c r="W82" s="39">
        <f>F82</f>
        <v>221</v>
      </c>
      <c r="X82" s="39">
        <f t="shared" ref="X82:X88" si="313">W82*0.15</f>
        <v>33.15</v>
      </c>
      <c r="Y82" s="39"/>
      <c r="Z82" s="39"/>
      <c r="AA82" s="39"/>
      <c r="AB82" s="170">
        <f t="shared" ref="AB82:AB88" si="314">W82+X82+Y82+Z82+AA82</f>
        <v>254.15</v>
      </c>
      <c r="AD82" s="169"/>
      <c r="AE82" s="39"/>
      <c r="AF82" s="39">
        <f t="shared" ref="AF82:AF88" si="315">AE82*0.15</f>
        <v>0</v>
      </c>
      <c r="AG82" s="39"/>
      <c r="AH82" s="39"/>
      <c r="AI82" s="39"/>
      <c r="AJ82" s="170">
        <f t="shared" ref="AJ82:AJ88" si="316">AE82+AF82+AG82+AH82+AI82</f>
        <v>0</v>
      </c>
      <c r="AL82" s="169"/>
      <c r="AM82" s="39"/>
      <c r="AN82" s="39">
        <f t="shared" ref="AN82:AN88" si="317">AM82*0.15</f>
        <v>0</v>
      </c>
      <c r="AO82" s="39"/>
      <c r="AP82" s="39"/>
      <c r="AQ82" s="39"/>
      <c r="AR82" s="170">
        <f t="shared" ref="AR82:AR88" si="318">AM82+AN82+AO82+AP82+AQ82</f>
        <v>0</v>
      </c>
      <c r="AT82" s="169"/>
      <c r="AU82" s="39"/>
      <c r="AV82" s="39">
        <f t="shared" ref="AV82:AV88" si="319">AU82*0.15</f>
        <v>0</v>
      </c>
      <c r="AW82" s="39"/>
      <c r="AX82" s="39"/>
      <c r="AY82" s="39"/>
      <c r="AZ82" s="170">
        <f t="shared" ref="AZ82:AZ88" si="320">AU82+AV82+AW82+AX82+AY82</f>
        <v>0</v>
      </c>
      <c r="BB82" s="169"/>
      <c r="BC82" s="39"/>
      <c r="BD82" s="39">
        <f t="shared" ref="BD82:BD88" si="321">BC82*0.15</f>
        <v>0</v>
      </c>
      <c r="BE82" s="39"/>
      <c r="BF82" s="39"/>
      <c r="BG82" s="39"/>
      <c r="BH82" s="170">
        <f t="shared" ref="BH82:BH88" si="322">BC82+BD82+BE82+BF82+BG82</f>
        <v>0</v>
      </c>
      <c r="BJ82" s="169"/>
      <c r="BK82" s="39"/>
      <c r="BL82" s="39">
        <f t="shared" ref="BL82:BL88" si="323">BK82*0.15</f>
        <v>0</v>
      </c>
      <c r="BM82" s="39"/>
      <c r="BN82" s="39"/>
      <c r="BO82" s="39"/>
      <c r="BP82" s="170">
        <f t="shared" ref="BP82:BP88" si="324">BK82+BL82+BM82+BN82+BO82</f>
        <v>0</v>
      </c>
      <c r="BR82" s="169"/>
      <c r="BS82" s="39"/>
      <c r="BT82" s="39">
        <f t="shared" ref="BT82:BT88" si="325">BS82*0.15</f>
        <v>0</v>
      </c>
      <c r="BU82" s="39"/>
      <c r="BV82" s="39"/>
      <c r="BW82" s="39"/>
      <c r="BX82" s="170">
        <f t="shared" ref="BX82:BX88" si="326">BS82+BT82+BU82+BV82+BW82</f>
        <v>0</v>
      </c>
      <c r="BZ82" s="169"/>
      <c r="CA82" s="39"/>
      <c r="CB82" s="39">
        <f t="shared" ref="CB82:CB88" si="327">CA82*0.15</f>
        <v>0</v>
      </c>
      <c r="CC82" s="39"/>
      <c r="CD82" s="39"/>
      <c r="CE82" s="39"/>
      <c r="CF82" s="170">
        <f t="shared" ref="CF82:CF88" si="328">CA82+CB82+CC82+CD82+CE82</f>
        <v>0</v>
      </c>
      <c r="CH82" s="169"/>
      <c r="CI82" s="192">
        <f t="shared" ref="CI82:CI88" si="329">O82+W82+AE82+AM82+AU82+BC82+BK82+BS82+CA82</f>
        <v>221</v>
      </c>
      <c r="CJ82" s="192">
        <f t="shared" ref="CJ82:CJ88" si="330">P82+X82+AF82+AN82+AV82+BD82+BL82+BT82+CB82</f>
        <v>33.15</v>
      </c>
      <c r="CK82" s="192">
        <f t="shared" ref="CK82:CK88" si="331">Q82+Y82+AG82+AO82+AW82+BE82+BM82+BU82+CC82</f>
        <v>0</v>
      </c>
      <c r="CL82" s="192">
        <f t="shared" ref="CL82:CL88" si="332">R82+Z82+AH82+AP82+AX82+BF82+BN82+BV82+CD82</f>
        <v>0</v>
      </c>
      <c r="CM82" s="192">
        <f t="shared" ref="CM82:CM88" si="333">S82+AA82+AI82+AQ82+AY82+BG82+BO82+BW82+CE82</f>
        <v>0</v>
      </c>
      <c r="CN82" s="170">
        <f t="shared" ref="CN82:CN88" si="334">CI82+CJ82+CK82+CL82+CM82</f>
        <v>254.15</v>
      </c>
      <c r="CO82" s="243" t="str">
        <f t="shared" si="308"/>
        <v>OK</v>
      </c>
    </row>
    <row r="83" spans="1:93" ht="45.75" thickBot="1" x14ac:dyDescent="0.3">
      <c r="A83" s="3"/>
      <c r="B83" s="41" t="s">
        <v>331</v>
      </c>
      <c r="C83" s="225" t="s">
        <v>429</v>
      </c>
      <c r="D83" s="225" t="s">
        <v>432</v>
      </c>
      <c r="E83" s="169">
        <v>25</v>
      </c>
      <c r="F83" s="39">
        <f t="shared" si="310"/>
        <v>5525</v>
      </c>
      <c r="G83" s="39">
        <f t="shared" si="254"/>
        <v>828.75</v>
      </c>
      <c r="H83" s="39"/>
      <c r="I83" s="39"/>
      <c r="J83" s="39"/>
      <c r="K83" s="170">
        <f t="shared" si="255"/>
        <v>6353.75</v>
      </c>
      <c r="L83" s="243" t="str">
        <f t="shared" si="33"/>
        <v>OK</v>
      </c>
      <c r="N83" s="169"/>
      <c r="O83" s="39"/>
      <c r="P83" s="39">
        <f t="shared" si="311"/>
        <v>0</v>
      </c>
      <c r="Q83" s="39"/>
      <c r="R83" s="39"/>
      <c r="S83" s="39"/>
      <c r="T83" s="170">
        <f t="shared" si="312"/>
        <v>0</v>
      </c>
      <c r="V83" s="169"/>
      <c r="W83" s="39">
        <f>F83</f>
        <v>5525</v>
      </c>
      <c r="X83" s="39">
        <f t="shared" si="313"/>
        <v>828.75</v>
      </c>
      <c r="Y83" s="39">
        <f>H83</f>
        <v>0</v>
      </c>
      <c r="Z83" s="39">
        <f t="shared" ref="Z83" si="335">Y83*0.15</f>
        <v>0</v>
      </c>
      <c r="AA83" s="39"/>
      <c r="AB83" s="170">
        <f t="shared" si="314"/>
        <v>6353.75</v>
      </c>
      <c r="AD83" s="169"/>
      <c r="AE83" s="39"/>
      <c r="AF83" s="39">
        <f t="shared" si="315"/>
        <v>0</v>
      </c>
      <c r="AG83" s="39"/>
      <c r="AH83" s="39"/>
      <c r="AI83" s="39"/>
      <c r="AJ83" s="170">
        <f t="shared" si="316"/>
        <v>0</v>
      </c>
      <c r="AL83" s="169"/>
      <c r="AM83" s="39"/>
      <c r="AN83" s="39">
        <f t="shared" si="317"/>
        <v>0</v>
      </c>
      <c r="AO83" s="39"/>
      <c r="AP83" s="39"/>
      <c r="AQ83" s="39"/>
      <c r="AR83" s="170">
        <f t="shared" si="318"/>
        <v>0</v>
      </c>
      <c r="AT83" s="169"/>
      <c r="AU83" s="39"/>
      <c r="AV83" s="39">
        <f t="shared" si="319"/>
        <v>0</v>
      </c>
      <c r="AW83" s="39"/>
      <c r="AX83" s="39"/>
      <c r="AY83" s="39"/>
      <c r="AZ83" s="170">
        <f t="shared" si="320"/>
        <v>0</v>
      </c>
      <c r="BB83" s="169"/>
      <c r="BC83" s="39"/>
      <c r="BD83" s="39">
        <f t="shared" si="321"/>
        <v>0</v>
      </c>
      <c r="BE83" s="39"/>
      <c r="BF83" s="39"/>
      <c r="BG83" s="39"/>
      <c r="BH83" s="170">
        <f t="shared" si="322"/>
        <v>0</v>
      </c>
      <c r="BJ83" s="169"/>
      <c r="BK83" s="39"/>
      <c r="BL83" s="39">
        <f t="shared" si="323"/>
        <v>0</v>
      </c>
      <c r="BM83" s="39"/>
      <c r="BN83" s="39"/>
      <c r="BO83" s="39"/>
      <c r="BP83" s="170">
        <f t="shared" si="324"/>
        <v>0</v>
      </c>
      <c r="BR83" s="169"/>
      <c r="BS83" s="39"/>
      <c r="BT83" s="39">
        <f t="shared" si="325"/>
        <v>0</v>
      </c>
      <c r="BU83" s="39"/>
      <c r="BV83" s="39"/>
      <c r="BW83" s="39"/>
      <c r="BX83" s="170">
        <f t="shared" si="326"/>
        <v>0</v>
      </c>
      <c r="BZ83" s="169"/>
      <c r="CA83" s="39"/>
      <c r="CB83" s="39">
        <f t="shared" si="327"/>
        <v>0</v>
      </c>
      <c r="CC83" s="39"/>
      <c r="CD83" s="39"/>
      <c r="CE83" s="39"/>
      <c r="CF83" s="170">
        <f t="shared" si="328"/>
        <v>0</v>
      </c>
      <c r="CH83" s="169"/>
      <c r="CI83" s="192">
        <f t="shared" si="329"/>
        <v>5525</v>
      </c>
      <c r="CJ83" s="192">
        <f t="shared" si="330"/>
        <v>828.75</v>
      </c>
      <c r="CK83" s="192">
        <f t="shared" si="331"/>
        <v>0</v>
      </c>
      <c r="CL83" s="192">
        <f t="shared" si="332"/>
        <v>0</v>
      </c>
      <c r="CM83" s="192">
        <f t="shared" si="333"/>
        <v>0</v>
      </c>
      <c r="CN83" s="170">
        <f t="shared" si="334"/>
        <v>6353.75</v>
      </c>
      <c r="CO83" s="243" t="str">
        <f t="shared" si="308"/>
        <v>OK</v>
      </c>
    </row>
    <row r="84" spans="1:93" ht="45.75" hidden="1" thickBot="1" x14ac:dyDescent="0.3">
      <c r="A84" s="3"/>
      <c r="B84" s="41" t="s">
        <v>332</v>
      </c>
      <c r="C84" s="225" t="s">
        <v>429</v>
      </c>
      <c r="D84" s="225" t="s">
        <v>432</v>
      </c>
      <c r="E84" s="169"/>
      <c r="F84" s="39">
        <f t="shared" si="310"/>
        <v>0</v>
      </c>
      <c r="G84" s="39">
        <f t="shared" si="254"/>
        <v>0</v>
      </c>
      <c r="H84" s="39"/>
      <c r="I84" s="39"/>
      <c r="J84" s="39"/>
      <c r="K84" s="170">
        <f t="shared" si="255"/>
        <v>0</v>
      </c>
      <c r="L84" s="243" t="str">
        <f t="shared" si="33"/>
        <v>OK</v>
      </c>
      <c r="N84" s="169"/>
      <c r="O84" s="39"/>
      <c r="P84" s="39">
        <f t="shared" si="311"/>
        <v>0</v>
      </c>
      <c r="Q84" s="39"/>
      <c r="R84" s="39"/>
      <c r="S84" s="39"/>
      <c r="T84" s="170">
        <f t="shared" si="312"/>
        <v>0</v>
      </c>
      <c r="V84" s="169"/>
      <c r="W84" s="39">
        <f>F84</f>
        <v>0</v>
      </c>
      <c r="X84" s="39">
        <f t="shared" ref="X84:Z84" si="336">G84</f>
        <v>0</v>
      </c>
      <c r="Y84" s="39">
        <f t="shared" si="336"/>
        <v>0</v>
      </c>
      <c r="Z84" s="39">
        <f t="shared" si="336"/>
        <v>0</v>
      </c>
      <c r="AA84" s="39"/>
      <c r="AB84" s="170">
        <f t="shared" si="314"/>
        <v>0</v>
      </c>
      <c r="AD84" s="169"/>
      <c r="AE84" s="39"/>
      <c r="AF84" s="39">
        <f t="shared" si="315"/>
        <v>0</v>
      </c>
      <c r="AG84" s="39"/>
      <c r="AH84" s="39"/>
      <c r="AI84" s="39"/>
      <c r="AJ84" s="170">
        <f t="shared" si="316"/>
        <v>0</v>
      </c>
      <c r="AL84" s="169"/>
      <c r="AM84" s="39"/>
      <c r="AN84" s="39">
        <f t="shared" si="317"/>
        <v>0</v>
      </c>
      <c r="AO84" s="39"/>
      <c r="AP84" s="39"/>
      <c r="AQ84" s="39"/>
      <c r="AR84" s="170">
        <f t="shared" si="318"/>
        <v>0</v>
      </c>
      <c r="AT84" s="169"/>
      <c r="AU84" s="39"/>
      <c r="AV84" s="39">
        <f t="shared" si="319"/>
        <v>0</v>
      </c>
      <c r="AW84" s="39"/>
      <c r="AX84" s="39"/>
      <c r="AY84" s="39"/>
      <c r="AZ84" s="170">
        <f t="shared" si="320"/>
        <v>0</v>
      </c>
      <c r="BB84" s="169"/>
      <c r="BC84" s="39"/>
      <c r="BD84" s="39">
        <f t="shared" si="321"/>
        <v>0</v>
      </c>
      <c r="BE84" s="39"/>
      <c r="BF84" s="39"/>
      <c r="BG84" s="39"/>
      <c r="BH84" s="170">
        <f t="shared" si="322"/>
        <v>0</v>
      </c>
      <c r="BJ84" s="169"/>
      <c r="BK84" s="39"/>
      <c r="BL84" s="39">
        <f t="shared" si="323"/>
        <v>0</v>
      </c>
      <c r="BM84" s="39"/>
      <c r="BN84" s="39"/>
      <c r="BO84" s="39"/>
      <c r="BP84" s="170">
        <f t="shared" si="324"/>
        <v>0</v>
      </c>
      <c r="BR84" s="169"/>
      <c r="BS84" s="39"/>
      <c r="BT84" s="39">
        <f t="shared" si="325"/>
        <v>0</v>
      </c>
      <c r="BU84" s="39"/>
      <c r="BV84" s="39"/>
      <c r="BW84" s="39"/>
      <c r="BX84" s="170">
        <f t="shared" si="326"/>
        <v>0</v>
      </c>
      <c r="BZ84" s="169"/>
      <c r="CA84" s="39"/>
      <c r="CB84" s="39">
        <f t="shared" si="327"/>
        <v>0</v>
      </c>
      <c r="CC84" s="39"/>
      <c r="CD84" s="39"/>
      <c r="CE84" s="39"/>
      <c r="CF84" s="170">
        <f t="shared" si="328"/>
        <v>0</v>
      </c>
      <c r="CH84" s="169"/>
      <c r="CI84" s="192">
        <f t="shared" si="329"/>
        <v>0</v>
      </c>
      <c r="CJ84" s="192">
        <f t="shared" si="330"/>
        <v>0</v>
      </c>
      <c r="CK84" s="192">
        <f t="shared" si="331"/>
        <v>0</v>
      </c>
      <c r="CL84" s="192">
        <f t="shared" si="332"/>
        <v>0</v>
      </c>
      <c r="CM84" s="192">
        <f t="shared" si="333"/>
        <v>0</v>
      </c>
      <c r="CN84" s="170">
        <f t="shared" si="334"/>
        <v>0</v>
      </c>
      <c r="CO84" s="243" t="str">
        <f t="shared" si="308"/>
        <v>OK</v>
      </c>
    </row>
    <row r="85" spans="1:93" ht="15.75" thickBot="1" x14ac:dyDescent="0.3">
      <c r="A85" s="3"/>
      <c r="B85" s="41" t="s">
        <v>334</v>
      </c>
      <c r="C85" s="225" t="s">
        <v>429</v>
      </c>
      <c r="D85" s="225" t="s">
        <v>269</v>
      </c>
      <c r="E85" s="169">
        <v>3</v>
      </c>
      <c r="F85" s="39">
        <f t="shared" si="310"/>
        <v>663</v>
      </c>
      <c r="G85" s="39">
        <f t="shared" si="254"/>
        <v>99.45</v>
      </c>
      <c r="H85" s="39"/>
      <c r="I85" s="39"/>
      <c r="J85" s="39"/>
      <c r="K85" s="170">
        <f t="shared" si="255"/>
        <v>762.45</v>
      </c>
      <c r="L85" s="243" t="str">
        <f t="shared" si="33"/>
        <v>OK</v>
      </c>
      <c r="N85" s="169"/>
      <c r="O85" s="39"/>
      <c r="P85" s="39">
        <f t="shared" si="311"/>
        <v>0</v>
      </c>
      <c r="Q85" s="39"/>
      <c r="R85" s="39"/>
      <c r="S85" s="39"/>
      <c r="T85" s="170">
        <f t="shared" si="312"/>
        <v>0</v>
      </c>
      <c r="V85" s="169"/>
      <c r="W85" s="39">
        <f>F85</f>
        <v>663</v>
      </c>
      <c r="X85" s="39">
        <f t="shared" si="313"/>
        <v>99.45</v>
      </c>
      <c r="Y85" s="39"/>
      <c r="Z85" s="39"/>
      <c r="AA85" s="39"/>
      <c r="AB85" s="170">
        <f t="shared" si="314"/>
        <v>762.45</v>
      </c>
      <c r="AD85" s="169"/>
      <c r="AE85" s="39"/>
      <c r="AF85" s="39">
        <f t="shared" si="315"/>
        <v>0</v>
      </c>
      <c r="AG85" s="39"/>
      <c r="AH85" s="39"/>
      <c r="AI85" s="39"/>
      <c r="AJ85" s="170">
        <f t="shared" si="316"/>
        <v>0</v>
      </c>
      <c r="AL85" s="169"/>
      <c r="AM85" s="39"/>
      <c r="AN85" s="39">
        <f t="shared" si="317"/>
        <v>0</v>
      </c>
      <c r="AO85" s="39"/>
      <c r="AP85" s="39"/>
      <c r="AQ85" s="39"/>
      <c r="AR85" s="170">
        <f t="shared" si="318"/>
        <v>0</v>
      </c>
      <c r="AT85" s="169"/>
      <c r="AU85" s="39"/>
      <c r="AV85" s="39">
        <f t="shared" si="319"/>
        <v>0</v>
      </c>
      <c r="AW85" s="39"/>
      <c r="AX85" s="39"/>
      <c r="AY85" s="39"/>
      <c r="AZ85" s="170">
        <f t="shared" si="320"/>
        <v>0</v>
      </c>
      <c r="BB85" s="169"/>
      <c r="BC85" s="39"/>
      <c r="BD85" s="39">
        <f t="shared" si="321"/>
        <v>0</v>
      </c>
      <c r="BE85" s="39"/>
      <c r="BF85" s="39"/>
      <c r="BG85" s="39"/>
      <c r="BH85" s="170">
        <f t="shared" si="322"/>
        <v>0</v>
      </c>
      <c r="BJ85" s="169"/>
      <c r="BK85" s="39"/>
      <c r="BL85" s="39">
        <f t="shared" si="323"/>
        <v>0</v>
      </c>
      <c r="BM85" s="39"/>
      <c r="BN85" s="39"/>
      <c r="BO85" s="39"/>
      <c r="BP85" s="170">
        <f t="shared" si="324"/>
        <v>0</v>
      </c>
      <c r="BR85" s="169"/>
      <c r="BS85" s="39"/>
      <c r="BT85" s="39">
        <f t="shared" si="325"/>
        <v>0</v>
      </c>
      <c r="BU85" s="39"/>
      <c r="BV85" s="39"/>
      <c r="BW85" s="39"/>
      <c r="BX85" s="170">
        <f t="shared" si="326"/>
        <v>0</v>
      </c>
      <c r="BZ85" s="169"/>
      <c r="CA85" s="39"/>
      <c r="CB85" s="39">
        <f t="shared" si="327"/>
        <v>0</v>
      </c>
      <c r="CC85" s="39"/>
      <c r="CD85" s="39"/>
      <c r="CE85" s="39"/>
      <c r="CF85" s="170">
        <f t="shared" si="328"/>
        <v>0</v>
      </c>
      <c r="CH85" s="169"/>
      <c r="CI85" s="192">
        <f t="shared" si="329"/>
        <v>663</v>
      </c>
      <c r="CJ85" s="192">
        <f t="shared" si="330"/>
        <v>99.45</v>
      </c>
      <c r="CK85" s="192">
        <f t="shared" si="331"/>
        <v>0</v>
      </c>
      <c r="CL85" s="192">
        <f t="shared" si="332"/>
        <v>0</v>
      </c>
      <c r="CM85" s="192">
        <f t="shared" si="333"/>
        <v>0</v>
      </c>
      <c r="CN85" s="170">
        <f t="shared" si="334"/>
        <v>762.45</v>
      </c>
      <c r="CO85" s="243" t="str">
        <f t="shared" si="308"/>
        <v>OK</v>
      </c>
    </row>
    <row r="86" spans="1:93" ht="15.75" thickBot="1" x14ac:dyDescent="0.3">
      <c r="A86" s="3"/>
      <c r="B86" s="41" t="s">
        <v>227</v>
      </c>
      <c r="C86" s="225" t="s">
        <v>429</v>
      </c>
      <c r="D86" s="225" t="s">
        <v>269</v>
      </c>
      <c r="E86" s="169">
        <v>10</v>
      </c>
      <c r="F86" s="39">
        <f t="shared" si="310"/>
        <v>2210</v>
      </c>
      <c r="G86" s="39">
        <f t="shared" si="254"/>
        <v>331.5</v>
      </c>
      <c r="H86" s="39"/>
      <c r="I86" s="39"/>
      <c r="J86" s="39"/>
      <c r="K86" s="170">
        <f t="shared" si="255"/>
        <v>2541.5</v>
      </c>
      <c r="L86" s="243" t="str">
        <f t="shared" si="33"/>
        <v>OK</v>
      </c>
      <c r="N86" s="169"/>
      <c r="O86" s="39"/>
      <c r="P86" s="39">
        <f t="shared" si="311"/>
        <v>0</v>
      </c>
      <c r="Q86" s="39"/>
      <c r="R86" s="39"/>
      <c r="S86" s="39"/>
      <c r="T86" s="170">
        <f t="shared" si="312"/>
        <v>0</v>
      </c>
      <c r="V86" s="169"/>
      <c r="W86" s="39">
        <f>F86</f>
        <v>2210</v>
      </c>
      <c r="X86" s="39">
        <f t="shared" ref="X86:Z86" si="337">G86</f>
        <v>331.5</v>
      </c>
      <c r="Y86" s="39">
        <f t="shared" si="337"/>
        <v>0</v>
      </c>
      <c r="Z86" s="39">
        <f t="shared" si="337"/>
        <v>0</v>
      </c>
      <c r="AA86" s="39"/>
      <c r="AB86" s="170">
        <f t="shared" si="314"/>
        <v>2541.5</v>
      </c>
      <c r="AD86" s="169"/>
      <c r="AE86" s="39"/>
      <c r="AF86" s="39">
        <f t="shared" si="315"/>
        <v>0</v>
      </c>
      <c r="AG86" s="39"/>
      <c r="AH86" s="39"/>
      <c r="AI86" s="39"/>
      <c r="AJ86" s="170">
        <f t="shared" si="316"/>
        <v>0</v>
      </c>
      <c r="AL86" s="169"/>
      <c r="AM86" s="39"/>
      <c r="AN86" s="39">
        <f t="shared" si="317"/>
        <v>0</v>
      </c>
      <c r="AO86" s="39"/>
      <c r="AP86" s="39"/>
      <c r="AQ86" s="39"/>
      <c r="AR86" s="170">
        <f t="shared" si="318"/>
        <v>0</v>
      </c>
      <c r="AT86" s="169"/>
      <c r="AU86" s="39"/>
      <c r="AV86" s="39">
        <f t="shared" si="319"/>
        <v>0</v>
      </c>
      <c r="AW86" s="39"/>
      <c r="AX86" s="39"/>
      <c r="AY86" s="39"/>
      <c r="AZ86" s="170">
        <f t="shared" si="320"/>
        <v>0</v>
      </c>
      <c r="BB86" s="169"/>
      <c r="BC86" s="39"/>
      <c r="BD86" s="39">
        <f t="shared" si="321"/>
        <v>0</v>
      </c>
      <c r="BE86" s="39"/>
      <c r="BF86" s="39"/>
      <c r="BG86" s="39"/>
      <c r="BH86" s="170">
        <f t="shared" si="322"/>
        <v>0</v>
      </c>
      <c r="BJ86" s="169"/>
      <c r="BK86" s="39"/>
      <c r="BL86" s="39">
        <f t="shared" si="323"/>
        <v>0</v>
      </c>
      <c r="BM86" s="39"/>
      <c r="BN86" s="39"/>
      <c r="BO86" s="39"/>
      <c r="BP86" s="170">
        <f t="shared" si="324"/>
        <v>0</v>
      </c>
      <c r="BR86" s="169"/>
      <c r="BS86" s="39"/>
      <c r="BT86" s="39">
        <f t="shared" si="325"/>
        <v>0</v>
      </c>
      <c r="BU86" s="39"/>
      <c r="BV86" s="39"/>
      <c r="BW86" s="39"/>
      <c r="BX86" s="170">
        <f t="shared" si="326"/>
        <v>0</v>
      </c>
      <c r="BZ86" s="169"/>
      <c r="CA86" s="39"/>
      <c r="CB86" s="39">
        <f t="shared" si="327"/>
        <v>0</v>
      </c>
      <c r="CC86" s="39"/>
      <c r="CD86" s="39"/>
      <c r="CE86" s="39"/>
      <c r="CF86" s="170">
        <f t="shared" si="328"/>
        <v>0</v>
      </c>
      <c r="CH86" s="169"/>
      <c r="CI86" s="192">
        <f t="shared" si="329"/>
        <v>2210</v>
      </c>
      <c r="CJ86" s="192">
        <f t="shared" si="330"/>
        <v>331.5</v>
      </c>
      <c r="CK86" s="192">
        <f t="shared" si="331"/>
        <v>0</v>
      </c>
      <c r="CL86" s="192">
        <f t="shared" si="332"/>
        <v>0</v>
      </c>
      <c r="CM86" s="192">
        <f t="shared" si="333"/>
        <v>0</v>
      </c>
      <c r="CN86" s="170">
        <f t="shared" si="334"/>
        <v>2541.5</v>
      </c>
      <c r="CO86" s="243" t="str">
        <f t="shared" si="308"/>
        <v>OK</v>
      </c>
    </row>
    <row r="87" spans="1:93" ht="15.75" thickBot="1" x14ac:dyDescent="0.3">
      <c r="A87" s="3"/>
      <c r="B87" s="41"/>
      <c r="C87" s="225"/>
      <c r="D87" s="263"/>
      <c r="E87" s="169"/>
      <c r="F87" s="39">
        <f t="shared" si="310"/>
        <v>0</v>
      </c>
      <c r="G87" s="39">
        <f t="shared" si="254"/>
        <v>0</v>
      </c>
      <c r="H87" s="39"/>
      <c r="I87" s="39"/>
      <c r="J87" s="39"/>
      <c r="K87" s="170">
        <f t="shared" si="255"/>
        <v>0</v>
      </c>
      <c r="L87" s="243" t="str">
        <f t="shared" si="33"/>
        <v>OK</v>
      </c>
      <c r="N87" s="169"/>
      <c r="O87" s="39"/>
      <c r="P87" s="39">
        <f t="shared" si="311"/>
        <v>0</v>
      </c>
      <c r="Q87" s="39"/>
      <c r="R87" s="39"/>
      <c r="S87" s="39"/>
      <c r="T87" s="170">
        <f t="shared" si="312"/>
        <v>0</v>
      </c>
      <c r="V87" s="169"/>
      <c r="W87" s="39"/>
      <c r="X87" s="39">
        <f t="shared" si="313"/>
        <v>0</v>
      </c>
      <c r="Y87" s="39"/>
      <c r="Z87" s="39"/>
      <c r="AA87" s="39"/>
      <c r="AB87" s="170">
        <f t="shared" si="314"/>
        <v>0</v>
      </c>
      <c r="AD87" s="169"/>
      <c r="AE87" s="39"/>
      <c r="AF87" s="39">
        <f t="shared" si="315"/>
        <v>0</v>
      </c>
      <c r="AG87" s="39"/>
      <c r="AH87" s="39"/>
      <c r="AI87" s="39"/>
      <c r="AJ87" s="170">
        <f t="shared" si="316"/>
        <v>0</v>
      </c>
      <c r="AL87" s="169"/>
      <c r="AM87" s="39"/>
      <c r="AN87" s="39">
        <f t="shared" si="317"/>
        <v>0</v>
      </c>
      <c r="AO87" s="39"/>
      <c r="AP87" s="39"/>
      <c r="AQ87" s="39"/>
      <c r="AR87" s="170">
        <f t="shared" si="318"/>
        <v>0</v>
      </c>
      <c r="AT87" s="169"/>
      <c r="AU87" s="39"/>
      <c r="AV87" s="39">
        <f t="shared" si="319"/>
        <v>0</v>
      </c>
      <c r="AW87" s="39"/>
      <c r="AX87" s="39"/>
      <c r="AY87" s="39"/>
      <c r="AZ87" s="170">
        <f t="shared" si="320"/>
        <v>0</v>
      </c>
      <c r="BB87" s="169"/>
      <c r="BC87" s="39"/>
      <c r="BD87" s="39">
        <f t="shared" si="321"/>
        <v>0</v>
      </c>
      <c r="BE87" s="39"/>
      <c r="BF87" s="39"/>
      <c r="BG87" s="39"/>
      <c r="BH87" s="170">
        <f t="shared" si="322"/>
        <v>0</v>
      </c>
      <c r="BJ87" s="169"/>
      <c r="BK87" s="39"/>
      <c r="BL87" s="39">
        <f t="shared" si="323"/>
        <v>0</v>
      </c>
      <c r="BM87" s="39"/>
      <c r="BN87" s="39"/>
      <c r="BO87" s="39"/>
      <c r="BP87" s="170">
        <f t="shared" si="324"/>
        <v>0</v>
      </c>
      <c r="BR87" s="169"/>
      <c r="BS87" s="39"/>
      <c r="BT87" s="39">
        <f t="shared" si="325"/>
        <v>0</v>
      </c>
      <c r="BU87" s="39"/>
      <c r="BV87" s="39"/>
      <c r="BW87" s="39"/>
      <c r="BX87" s="170">
        <f t="shared" si="326"/>
        <v>0</v>
      </c>
      <c r="BZ87" s="169"/>
      <c r="CA87" s="39"/>
      <c r="CB87" s="39">
        <f t="shared" si="327"/>
        <v>0</v>
      </c>
      <c r="CC87" s="39"/>
      <c r="CD87" s="39"/>
      <c r="CE87" s="39"/>
      <c r="CF87" s="170">
        <f t="shared" si="328"/>
        <v>0</v>
      </c>
      <c r="CH87" s="169"/>
      <c r="CI87" s="192">
        <f t="shared" si="329"/>
        <v>0</v>
      </c>
      <c r="CJ87" s="192">
        <f t="shared" si="330"/>
        <v>0</v>
      </c>
      <c r="CK87" s="192">
        <f t="shared" si="331"/>
        <v>0</v>
      </c>
      <c r="CL87" s="192">
        <f t="shared" si="332"/>
        <v>0</v>
      </c>
      <c r="CM87" s="192">
        <f t="shared" si="333"/>
        <v>0</v>
      </c>
      <c r="CN87" s="170">
        <f t="shared" si="334"/>
        <v>0</v>
      </c>
      <c r="CO87" s="243" t="str">
        <f t="shared" si="308"/>
        <v>OK</v>
      </c>
    </row>
    <row r="88" spans="1:93" ht="15.75" thickBot="1" x14ac:dyDescent="0.3">
      <c r="A88" s="3"/>
      <c r="B88" s="41"/>
      <c r="C88" s="93"/>
      <c r="D88" s="7"/>
      <c r="E88" s="169"/>
      <c r="F88" s="39">
        <f t="shared" si="310"/>
        <v>0</v>
      </c>
      <c r="G88" s="39">
        <f t="shared" si="254"/>
        <v>0</v>
      </c>
      <c r="H88" s="39"/>
      <c r="I88" s="39"/>
      <c r="J88" s="39"/>
      <c r="K88" s="170">
        <f t="shared" si="255"/>
        <v>0</v>
      </c>
      <c r="L88" s="243" t="str">
        <f t="shared" si="33"/>
        <v>OK</v>
      </c>
      <c r="N88" s="169"/>
      <c r="O88" s="39"/>
      <c r="P88" s="39">
        <f t="shared" si="311"/>
        <v>0</v>
      </c>
      <c r="Q88" s="39"/>
      <c r="R88" s="39"/>
      <c r="S88" s="39"/>
      <c r="T88" s="170">
        <f t="shared" si="312"/>
        <v>0</v>
      </c>
      <c r="V88" s="169"/>
      <c r="W88" s="39"/>
      <c r="X88" s="39">
        <f t="shared" si="313"/>
        <v>0</v>
      </c>
      <c r="Y88" s="39"/>
      <c r="Z88" s="39"/>
      <c r="AA88" s="39"/>
      <c r="AB88" s="170">
        <f t="shared" si="314"/>
        <v>0</v>
      </c>
      <c r="AD88" s="169"/>
      <c r="AE88" s="39"/>
      <c r="AF88" s="39">
        <f t="shared" si="315"/>
        <v>0</v>
      </c>
      <c r="AG88" s="39"/>
      <c r="AH88" s="39"/>
      <c r="AI88" s="39"/>
      <c r="AJ88" s="170">
        <f t="shared" si="316"/>
        <v>0</v>
      </c>
      <c r="AL88" s="169"/>
      <c r="AM88" s="39"/>
      <c r="AN88" s="39">
        <f t="shared" si="317"/>
        <v>0</v>
      </c>
      <c r="AO88" s="39"/>
      <c r="AP88" s="39"/>
      <c r="AQ88" s="39"/>
      <c r="AR88" s="170">
        <f t="shared" si="318"/>
        <v>0</v>
      </c>
      <c r="AT88" s="169"/>
      <c r="AU88" s="39"/>
      <c r="AV88" s="39">
        <f t="shared" si="319"/>
        <v>0</v>
      </c>
      <c r="AW88" s="39"/>
      <c r="AX88" s="39"/>
      <c r="AY88" s="39"/>
      <c r="AZ88" s="170">
        <f t="shared" si="320"/>
        <v>0</v>
      </c>
      <c r="BB88" s="169"/>
      <c r="BC88" s="39"/>
      <c r="BD88" s="39">
        <f t="shared" si="321"/>
        <v>0</v>
      </c>
      <c r="BE88" s="39"/>
      <c r="BF88" s="39"/>
      <c r="BG88" s="39"/>
      <c r="BH88" s="170">
        <f t="shared" si="322"/>
        <v>0</v>
      </c>
      <c r="BJ88" s="169"/>
      <c r="BK88" s="39"/>
      <c r="BL88" s="39">
        <f t="shared" si="323"/>
        <v>0</v>
      </c>
      <c r="BM88" s="39"/>
      <c r="BN88" s="39"/>
      <c r="BO88" s="39"/>
      <c r="BP88" s="170">
        <f t="shared" si="324"/>
        <v>0</v>
      </c>
      <c r="BR88" s="169"/>
      <c r="BS88" s="39"/>
      <c r="BT88" s="39">
        <f t="shared" si="325"/>
        <v>0</v>
      </c>
      <c r="BU88" s="39"/>
      <c r="BV88" s="39"/>
      <c r="BW88" s="39"/>
      <c r="BX88" s="170">
        <f t="shared" si="326"/>
        <v>0</v>
      </c>
      <c r="BZ88" s="169"/>
      <c r="CA88" s="39"/>
      <c r="CB88" s="39">
        <f t="shared" si="327"/>
        <v>0</v>
      </c>
      <c r="CC88" s="39"/>
      <c r="CD88" s="39"/>
      <c r="CE88" s="39"/>
      <c r="CF88" s="170">
        <f t="shared" si="328"/>
        <v>0</v>
      </c>
      <c r="CH88" s="169"/>
      <c r="CI88" s="192">
        <f t="shared" si="329"/>
        <v>0</v>
      </c>
      <c r="CJ88" s="192">
        <f t="shared" si="330"/>
        <v>0</v>
      </c>
      <c r="CK88" s="192">
        <f t="shared" si="331"/>
        <v>0</v>
      </c>
      <c r="CL88" s="192">
        <f t="shared" si="332"/>
        <v>0</v>
      </c>
      <c r="CM88" s="192">
        <f t="shared" si="333"/>
        <v>0</v>
      </c>
      <c r="CN88" s="170">
        <f t="shared" si="334"/>
        <v>0</v>
      </c>
      <c r="CO88" s="243" t="str">
        <f t="shared" si="308"/>
        <v>OK</v>
      </c>
    </row>
    <row r="89" spans="1:93" ht="15.75" thickBot="1" x14ac:dyDescent="0.3">
      <c r="A89" s="80"/>
      <c r="B89" s="136" t="s">
        <v>336</v>
      </c>
      <c r="C89" s="136"/>
      <c r="D89" s="137"/>
      <c r="E89" s="185"/>
      <c r="F89" s="155"/>
      <c r="G89" s="155"/>
      <c r="H89" s="155"/>
      <c r="I89" s="155"/>
      <c r="J89" s="155"/>
      <c r="K89" s="186"/>
      <c r="L89" s="243" t="str">
        <f t="shared" si="33"/>
        <v>OK</v>
      </c>
      <c r="N89" s="185"/>
      <c r="O89" s="155"/>
      <c r="P89" s="155"/>
      <c r="Q89" s="155"/>
      <c r="R89" s="155"/>
      <c r="S89" s="155"/>
      <c r="T89" s="186"/>
      <c r="V89" s="185"/>
      <c r="W89" s="155"/>
      <c r="X89" s="155"/>
      <c r="Y89" s="155"/>
      <c r="Z89" s="155"/>
      <c r="AA89" s="155"/>
      <c r="AB89" s="186"/>
      <c r="AD89" s="185"/>
      <c r="AE89" s="155"/>
      <c r="AF89" s="155"/>
      <c r="AG89" s="155"/>
      <c r="AH89" s="155"/>
      <c r="AI89" s="155"/>
      <c r="AJ89" s="186"/>
      <c r="AL89" s="185"/>
      <c r="AM89" s="155"/>
      <c r="AN89" s="155"/>
      <c r="AO89" s="155"/>
      <c r="AP89" s="155"/>
      <c r="AQ89" s="155"/>
      <c r="AR89" s="186"/>
      <c r="AT89" s="185"/>
      <c r="AU89" s="155"/>
      <c r="AV89" s="155"/>
      <c r="AW89" s="155"/>
      <c r="AX89" s="155"/>
      <c r="AY89" s="155"/>
      <c r="AZ89" s="186"/>
      <c r="BB89" s="185"/>
      <c r="BC89" s="155"/>
      <c r="BD89" s="155"/>
      <c r="BE89" s="155"/>
      <c r="BF89" s="155"/>
      <c r="BG89" s="155"/>
      <c r="BH89" s="186"/>
      <c r="BJ89" s="185"/>
      <c r="BK89" s="155"/>
      <c r="BL89" s="155"/>
      <c r="BM89" s="155"/>
      <c r="BN89" s="155"/>
      <c r="BO89" s="155"/>
      <c r="BP89" s="186"/>
      <c r="BR89" s="185"/>
      <c r="BS89" s="155"/>
      <c r="BT89" s="155"/>
      <c r="BU89" s="155"/>
      <c r="BV89" s="155"/>
      <c r="BW89" s="155"/>
      <c r="BX89" s="186"/>
      <c r="BZ89" s="185"/>
      <c r="CA89" s="155"/>
      <c r="CB89" s="155"/>
      <c r="CC89" s="155"/>
      <c r="CD89" s="155"/>
      <c r="CE89" s="155"/>
      <c r="CF89" s="186"/>
      <c r="CH89" s="185"/>
      <c r="CI89" s="155"/>
      <c r="CJ89" s="155"/>
      <c r="CK89" s="155"/>
      <c r="CL89" s="155"/>
      <c r="CM89" s="155"/>
      <c r="CN89" s="186"/>
      <c r="CO89" s="243" t="str">
        <f t="shared" si="308"/>
        <v>OK</v>
      </c>
    </row>
    <row r="90" spans="1:93" ht="45.75" thickBot="1" x14ac:dyDescent="0.3">
      <c r="A90" s="3"/>
      <c r="B90" s="143" t="s">
        <v>337</v>
      </c>
      <c r="C90" s="225" t="s">
        <v>269</v>
      </c>
      <c r="D90" s="225" t="s">
        <v>224</v>
      </c>
      <c r="E90" s="169">
        <v>10</v>
      </c>
      <c r="F90" s="39">
        <f t="shared" ref="F90:F95" si="338">E90*$C$2</f>
        <v>2210</v>
      </c>
      <c r="G90" s="39">
        <f t="shared" si="254"/>
        <v>331.5</v>
      </c>
      <c r="H90" s="39"/>
      <c r="I90" s="39"/>
      <c r="J90" s="39"/>
      <c r="K90" s="170">
        <f t="shared" si="255"/>
        <v>2541.5</v>
      </c>
      <c r="L90" s="243" t="str">
        <f t="shared" si="33"/>
        <v>OK</v>
      </c>
      <c r="N90" s="169"/>
      <c r="O90" s="39"/>
      <c r="P90" s="39">
        <f t="shared" ref="P90:P95" si="339">O90*0.15</f>
        <v>0</v>
      </c>
      <c r="Q90" s="39"/>
      <c r="R90" s="39"/>
      <c r="S90" s="39"/>
      <c r="T90" s="170">
        <f t="shared" ref="T90:T95" si="340">O90+P90+Q90+R90+S90</f>
        <v>0</v>
      </c>
      <c r="V90" s="169"/>
      <c r="W90" s="39">
        <f>F90</f>
        <v>2210</v>
      </c>
      <c r="X90" s="39">
        <f t="shared" ref="X90:X95" si="341">W90*0.15</f>
        <v>331.5</v>
      </c>
      <c r="Y90" s="39"/>
      <c r="Z90" s="39"/>
      <c r="AA90" s="39"/>
      <c r="AB90" s="170">
        <f t="shared" ref="AB90:AB95" si="342">W90+X90+Y90+Z90+AA90</f>
        <v>2541.5</v>
      </c>
      <c r="AD90" s="169"/>
      <c r="AE90" s="39"/>
      <c r="AF90" s="39">
        <f t="shared" ref="AF90:AF95" si="343">AE90*0.15</f>
        <v>0</v>
      </c>
      <c r="AG90" s="39"/>
      <c r="AH90" s="39"/>
      <c r="AI90" s="39"/>
      <c r="AJ90" s="170">
        <f t="shared" ref="AJ90:AJ95" si="344">AE90+AF90+AG90+AH90+AI90</f>
        <v>0</v>
      </c>
      <c r="AL90" s="169"/>
      <c r="AM90" s="39"/>
      <c r="AN90" s="39">
        <f t="shared" ref="AN90:AN95" si="345">AM90*0.15</f>
        <v>0</v>
      </c>
      <c r="AO90" s="39"/>
      <c r="AP90" s="39"/>
      <c r="AQ90" s="39"/>
      <c r="AR90" s="170">
        <f t="shared" ref="AR90:AR95" si="346">AM90+AN90+AO90+AP90+AQ90</f>
        <v>0</v>
      </c>
      <c r="AT90" s="169"/>
      <c r="AU90" s="39"/>
      <c r="AV90" s="39">
        <f t="shared" ref="AV90:AV95" si="347">AU90*0.15</f>
        <v>0</v>
      </c>
      <c r="AW90" s="39"/>
      <c r="AX90" s="39"/>
      <c r="AY90" s="39"/>
      <c r="AZ90" s="170">
        <f t="shared" ref="AZ90:AZ95" si="348">AU90+AV90+AW90+AX90+AY90</f>
        <v>0</v>
      </c>
      <c r="BB90" s="169"/>
      <c r="BC90" s="39"/>
      <c r="BD90" s="39">
        <f t="shared" ref="BD90:BD95" si="349">BC90*0.15</f>
        <v>0</v>
      </c>
      <c r="BE90" s="39"/>
      <c r="BF90" s="39"/>
      <c r="BG90" s="39"/>
      <c r="BH90" s="170">
        <f t="shared" ref="BH90:BH95" si="350">BC90+BD90+BE90+BF90+BG90</f>
        <v>0</v>
      </c>
      <c r="BJ90" s="169"/>
      <c r="BK90" s="39"/>
      <c r="BL90" s="39">
        <f t="shared" ref="BL90:BL95" si="351">BK90*0.15</f>
        <v>0</v>
      </c>
      <c r="BM90" s="39"/>
      <c r="BN90" s="39"/>
      <c r="BO90" s="39"/>
      <c r="BP90" s="170">
        <f t="shared" ref="BP90:BP95" si="352">BK90+BL90+BM90+BN90+BO90</f>
        <v>0</v>
      </c>
      <c r="BR90" s="169"/>
      <c r="BS90" s="39"/>
      <c r="BT90" s="39">
        <f t="shared" ref="BT90:BT95" si="353">BS90*0.15</f>
        <v>0</v>
      </c>
      <c r="BU90" s="39"/>
      <c r="BV90" s="39"/>
      <c r="BW90" s="39"/>
      <c r="BX90" s="170">
        <f t="shared" ref="BX90:BX95" si="354">BS90+BT90+BU90+BV90+BW90</f>
        <v>0</v>
      </c>
      <c r="BZ90" s="169"/>
      <c r="CA90" s="39"/>
      <c r="CB90" s="39">
        <f t="shared" ref="CB90:CB95" si="355">CA90*0.15</f>
        <v>0</v>
      </c>
      <c r="CC90" s="39"/>
      <c r="CD90" s="39"/>
      <c r="CE90" s="39"/>
      <c r="CF90" s="170">
        <f t="shared" ref="CF90:CF95" si="356">CA90+CB90+CC90+CD90+CE90</f>
        <v>0</v>
      </c>
      <c r="CH90" s="169"/>
      <c r="CI90" s="192">
        <f t="shared" ref="CI90:CI95" si="357">O90+W90+AE90+AM90+AU90+BC90+BK90+BS90+CA90</f>
        <v>2210</v>
      </c>
      <c r="CJ90" s="192">
        <f t="shared" ref="CJ90:CJ95" si="358">P90+X90+AF90+AN90+AV90+BD90+BL90+BT90+CB90</f>
        <v>331.5</v>
      </c>
      <c r="CK90" s="192">
        <f t="shared" ref="CK90:CK95" si="359">Q90+Y90+AG90+AO90+AW90+BE90+BM90+BU90+CC90</f>
        <v>0</v>
      </c>
      <c r="CL90" s="192">
        <f t="shared" ref="CL90:CL95" si="360">R90+Z90+AH90+AP90+AX90+BF90+BN90+BV90+CD90</f>
        <v>0</v>
      </c>
      <c r="CM90" s="192">
        <f t="shared" ref="CM90:CM95" si="361">S90+AA90+AI90+AQ90+AY90+BG90+BO90+BW90+CE90</f>
        <v>0</v>
      </c>
      <c r="CN90" s="170">
        <f t="shared" ref="CN90:CN95" si="362">CI90+CJ90+CK90+CL90+CM90</f>
        <v>2541.5</v>
      </c>
      <c r="CO90" s="243" t="str">
        <f t="shared" si="308"/>
        <v>OK</v>
      </c>
    </row>
    <row r="91" spans="1:93" ht="45.75" thickBot="1" x14ac:dyDescent="0.3">
      <c r="A91" s="5"/>
      <c r="B91" s="224" t="s">
        <v>338</v>
      </c>
      <c r="C91" s="225" t="s">
        <v>269</v>
      </c>
      <c r="D91" s="225" t="s">
        <v>224</v>
      </c>
      <c r="E91" s="169">
        <v>50</v>
      </c>
      <c r="F91" s="39">
        <f t="shared" si="338"/>
        <v>11050</v>
      </c>
      <c r="G91" s="39">
        <f t="shared" si="254"/>
        <v>1657.5</v>
      </c>
      <c r="H91" s="39">
        <f>Meetings_table!I50</f>
        <v>3200</v>
      </c>
      <c r="I91" s="350">
        <f>I3*3</f>
        <v>2400</v>
      </c>
      <c r="J91" s="39"/>
      <c r="K91" s="170">
        <f t="shared" si="255"/>
        <v>18307.5</v>
      </c>
      <c r="L91" s="243" t="str">
        <f t="shared" si="33"/>
        <v>OK</v>
      </c>
      <c r="N91" s="169"/>
      <c r="O91" s="39"/>
      <c r="P91" s="39">
        <f t="shared" si="339"/>
        <v>0</v>
      </c>
      <c r="Q91" s="39"/>
      <c r="R91" s="39"/>
      <c r="S91" s="39"/>
      <c r="T91" s="170">
        <f t="shared" si="340"/>
        <v>0</v>
      </c>
      <c r="V91" s="169"/>
      <c r="W91" s="39"/>
      <c r="X91" s="39">
        <f t="shared" si="341"/>
        <v>0</v>
      </c>
      <c r="Y91" s="39"/>
      <c r="Z91" s="39"/>
      <c r="AA91" s="39"/>
      <c r="AB91" s="170">
        <f t="shared" si="342"/>
        <v>0</v>
      </c>
      <c r="AD91" s="169"/>
      <c r="AE91" s="39">
        <f>F91*0.7</f>
        <v>7734.9999999999991</v>
      </c>
      <c r="AF91" s="39">
        <f t="shared" ref="AF91:AH91" si="363">G91*0.7</f>
        <v>1160.25</v>
      </c>
      <c r="AG91" s="39">
        <f t="shared" si="363"/>
        <v>2240</v>
      </c>
      <c r="AH91" s="39">
        <f t="shared" si="363"/>
        <v>1680</v>
      </c>
      <c r="AI91" s="39"/>
      <c r="AJ91" s="170">
        <f t="shared" si="344"/>
        <v>12815.25</v>
      </c>
      <c r="AL91" s="169"/>
      <c r="AM91" s="39">
        <f>F91*0.3</f>
        <v>3315</v>
      </c>
      <c r="AN91" s="39">
        <f t="shared" ref="AN91:AP91" si="364">G91*0.3</f>
        <v>497.25</v>
      </c>
      <c r="AO91" s="39">
        <f t="shared" si="364"/>
        <v>960</v>
      </c>
      <c r="AP91" s="39">
        <f t="shared" si="364"/>
        <v>720</v>
      </c>
      <c r="AQ91" s="39"/>
      <c r="AR91" s="170">
        <f t="shared" si="346"/>
        <v>5492.25</v>
      </c>
      <c r="AT91" s="169"/>
      <c r="AU91" s="39"/>
      <c r="AV91" s="39">
        <f t="shared" si="347"/>
        <v>0</v>
      </c>
      <c r="AW91" s="39"/>
      <c r="AX91" s="39"/>
      <c r="AY91" s="39"/>
      <c r="AZ91" s="170">
        <f t="shared" si="348"/>
        <v>0</v>
      </c>
      <c r="BB91" s="169"/>
      <c r="BC91" s="39"/>
      <c r="BD91" s="39">
        <f t="shared" si="349"/>
        <v>0</v>
      </c>
      <c r="BE91" s="39"/>
      <c r="BF91" s="39"/>
      <c r="BG91" s="39"/>
      <c r="BH91" s="170">
        <f t="shared" si="350"/>
        <v>0</v>
      </c>
      <c r="BJ91" s="169"/>
      <c r="BK91" s="39"/>
      <c r="BL91" s="39">
        <f t="shared" si="351"/>
        <v>0</v>
      </c>
      <c r="BM91" s="39"/>
      <c r="BN91" s="39"/>
      <c r="BO91" s="39"/>
      <c r="BP91" s="170">
        <f t="shared" si="352"/>
        <v>0</v>
      </c>
      <c r="BR91" s="169"/>
      <c r="BS91" s="39"/>
      <c r="BT91" s="39">
        <f t="shared" si="353"/>
        <v>0</v>
      </c>
      <c r="BU91" s="39"/>
      <c r="BV91" s="39"/>
      <c r="BW91" s="39"/>
      <c r="BX91" s="170">
        <f t="shared" si="354"/>
        <v>0</v>
      </c>
      <c r="BZ91" s="169"/>
      <c r="CA91" s="39"/>
      <c r="CB91" s="39">
        <f t="shared" si="355"/>
        <v>0</v>
      </c>
      <c r="CC91" s="39"/>
      <c r="CD91" s="39"/>
      <c r="CE91" s="39"/>
      <c r="CF91" s="170">
        <f t="shared" si="356"/>
        <v>0</v>
      </c>
      <c r="CH91" s="169"/>
      <c r="CI91" s="192">
        <f t="shared" si="357"/>
        <v>11050</v>
      </c>
      <c r="CJ91" s="192">
        <f t="shared" si="358"/>
        <v>1657.5</v>
      </c>
      <c r="CK91" s="192">
        <f t="shared" si="359"/>
        <v>3200</v>
      </c>
      <c r="CL91" s="192">
        <f t="shared" si="360"/>
        <v>2400</v>
      </c>
      <c r="CM91" s="192">
        <f t="shared" si="361"/>
        <v>0</v>
      </c>
      <c r="CN91" s="170">
        <f t="shared" si="362"/>
        <v>18307.5</v>
      </c>
      <c r="CO91" s="243" t="str">
        <f t="shared" si="308"/>
        <v>OK</v>
      </c>
    </row>
    <row r="92" spans="1:93" ht="15.75" thickBot="1" x14ac:dyDescent="0.3">
      <c r="A92" s="3"/>
      <c r="B92" s="41" t="s">
        <v>236</v>
      </c>
      <c r="C92" s="225" t="s">
        <v>269</v>
      </c>
      <c r="D92" s="225" t="s">
        <v>224</v>
      </c>
      <c r="E92" s="169">
        <v>20</v>
      </c>
      <c r="F92" s="39">
        <f t="shared" si="338"/>
        <v>4420</v>
      </c>
      <c r="G92" s="39">
        <f t="shared" si="254"/>
        <v>663</v>
      </c>
      <c r="H92" s="39"/>
      <c r="I92" s="39"/>
      <c r="J92" s="39"/>
      <c r="K92" s="170">
        <f t="shared" si="255"/>
        <v>5083</v>
      </c>
      <c r="L92" s="243" t="str">
        <f t="shared" si="33"/>
        <v>OK</v>
      </c>
      <c r="N92" s="169"/>
      <c r="O92" s="39"/>
      <c r="P92" s="39">
        <f t="shared" si="339"/>
        <v>0</v>
      </c>
      <c r="Q92" s="39"/>
      <c r="R92" s="39"/>
      <c r="S92" s="39"/>
      <c r="T92" s="170">
        <f t="shared" si="340"/>
        <v>0</v>
      </c>
      <c r="V92" s="169"/>
      <c r="W92" s="39"/>
      <c r="X92" s="39">
        <f t="shared" si="341"/>
        <v>0</v>
      </c>
      <c r="Y92" s="39"/>
      <c r="Z92" s="39"/>
      <c r="AA92" s="39"/>
      <c r="AB92" s="170">
        <f t="shared" si="342"/>
        <v>0</v>
      </c>
      <c r="AD92" s="169"/>
      <c r="AE92" s="39">
        <f>$F$92*0.7</f>
        <v>3094</v>
      </c>
      <c r="AF92" s="39">
        <f t="shared" si="343"/>
        <v>464.09999999999997</v>
      </c>
      <c r="AG92" s="39"/>
      <c r="AH92" s="39"/>
      <c r="AI92" s="39"/>
      <c r="AJ92" s="170">
        <f t="shared" si="344"/>
        <v>3558.1</v>
      </c>
      <c r="AL92" s="169"/>
      <c r="AM92" s="39">
        <f>$F$92*0.3</f>
        <v>1326</v>
      </c>
      <c r="AN92" s="39">
        <f t="shared" si="345"/>
        <v>198.9</v>
      </c>
      <c r="AO92" s="39"/>
      <c r="AP92" s="39"/>
      <c r="AQ92" s="39"/>
      <c r="AR92" s="170">
        <f t="shared" si="346"/>
        <v>1524.9</v>
      </c>
      <c r="AT92" s="169"/>
      <c r="AU92" s="39"/>
      <c r="AV92" s="39">
        <f t="shared" si="347"/>
        <v>0</v>
      </c>
      <c r="AW92" s="39"/>
      <c r="AX92" s="39"/>
      <c r="AY92" s="39"/>
      <c r="AZ92" s="170">
        <f t="shared" si="348"/>
        <v>0</v>
      </c>
      <c r="BB92" s="169"/>
      <c r="BC92" s="39"/>
      <c r="BD92" s="39">
        <f t="shared" si="349"/>
        <v>0</v>
      </c>
      <c r="BE92" s="39"/>
      <c r="BF92" s="39"/>
      <c r="BG92" s="39"/>
      <c r="BH92" s="170">
        <f t="shared" si="350"/>
        <v>0</v>
      </c>
      <c r="BJ92" s="169"/>
      <c r="BK92" s="39"/>
      <c r="BL92" s="39">
        <f t="shared" si="351"/>
        <v>0</v>
      </c>
      <c r="BM92" s="39"/>
      <c r="BN92" s="39"/>
      <c r="BO92" s="39"/>
      <c r="BP92" s="170">
        <f t="shared" si="352"/>
        <v>0</v>
      </c>
      <c r="BR92" s="169"/>
      <c r="BS92" s="39"/>
      <c r="BT92" s="39">
        <f t="shared" si="353"/>
        <v>0</v>
      </c>
      <c r="BU92" s="39"/>
      <c r="BV92" s="39"/>
      <c r="BW92" s="39"/>
      <c r="BX92" s="170">
        <f t="shared" si="354"/>
        <v>0</v>
      </c>
      <c r="BZ92" s="169"/>
      <c r="CA92" s="39"/>
      <c r="CB92" s="39">
        <f t="shared" si="355"/>
        <v>0</v>
      </c>
      <c r="CC92" s="39"/>
      <c r="CD92" s="39"/>
      <c r="CE92" s="39"/>
      <c r="CF92" s="170">
        <f t="shared" si="356"/>
        <v>0</v>
      </c>
      <c r="CH92" s="169"/>
      <c r="CI92" s="192">
        <f t="shared" si="357"/>
        <v>4420</v>
      </c>
      <c r="CJ92" s="192">
        <f t="shared" si="358"/>
        <v>663</v>
      </c>
      <c r="CK92" s="192">
        <f t="shared" si="359"/>
        <v>0</v>
      </c>
      <c r="CL92" s="192">
        <f t="shared" si="360"/>
        <v>0</v>
      </c>
      <c r="CM92" s="192">
        <f t="shared" si="361"/>
        <v>0</v>
      </c>
      <c r="CN92" s="170">
        <f t="shared" si="362"/>
        <v>5083</v>
      </c>
      <c r="CO92" s="243" t="str">
        <f t="shared" si="308"/>
        <v>OK</v>
      </c>
    </row>
    <row r="93" spans="1:93" ht="15.75" thickBot="1" x14ac:dyDescent="0.3">
      <c r="A93" s="3"/>
      <c r="B93" s="41" t="s">
        <v>340</v>
      </c>
      <c r="C93" s="225" t="s">
        <v>269</v>
      </c>
      <c r="D93" s="225" t="s">
        <v>271</v>
      </c>
      <c r="E93" s="169">
        <v>20</v>
      </c>
      <c r="F93" s="39">
        <f t="shared" si="338"/>
        <v>4420</v>
      </c>
      <c r="G93" s="39">
        <f t="shared" si="254"/>
        <v>663</v>
      </c>
      <c r="H93" s="39"/>
      <c r="I93" s="39"/>
      <c r="J93" s="39"/>
      <c r="K93" s="170">
        <f t="shared" si="255"/>
        <v>5083</v>
      </c>
      <c r="L93" s="243" t="str">
        <f t="shared" si="33"/>
        <v>OK</v>
      </c>
      <c r="N93" s="169"/>
      <c r="O93" s="39"/>
      <c r="P93" s="39">
        <f t="shared" si="339"/>
        <v>0</v>
      </c>
      <c r="Q93" s="39"/>
      <c r="R93" s="39"/>
      <c r="S93" s="39"/>
      <c r="T93" s="170">
        <f t="shared" si="340"/>
        <v>0</v>
      </c>
      <c r="V93" s="169"/>
      <c r="W93" s="39">
        <f>$F$93*0.2</f>
        <v>884</v>
      </c>
      <c r="X93" s="39">
        <f t="shared" si="341"/>
        <v>132.6</v>
      </c>
      <c r="Y93" s="39"/>
      <c r="Z93" s="39"/>
      <c r="AA93" s="39"/>
      <c r="AB93" s="170">
        <f t="shared" si="342"/>
        <v>1016.6</v>
      </c>
      <c r="AD93" s="169"/>
      <c r="AE93" s="39">
        <f>$F$93*0.6</f>
        <v>2652</v>
      </c>
      <c r="AF93" s="39">
        <f t="shared" si="343"/>
        <v>397.8</v>
      </c>
      <c r="AG93" s="39"/>
      <c r="AH93" s="39"/>
      <c r="AI93" s="39"/>
      <c r="AJ93" s="170">
        <f t="shared" si="344"/>
        <v>3049.8</v>
      </c>
      <c r="AL93" s="169"/>
      <c r="AM93" s="39">
        <f>$F$93*0.2</f>
        <v>884</v>
      </c>
      <c r="AN93" s="39">
        <f t="shared" si="345"/>
        <v>132.6</v>
      </c>
      <c r="AO93" s="39"/>
      <c r="AP93" s="39"/>
      <c r="AQ93" s="39"/>
      <c r="AR93" s="170">
        <f t="shared" si="346"/>
        <v>1016.6</v>
      </c>
      <c r="AT93" s="169"/>
      <c r="AU93" s="39"/>
      <c r="AV93" s="39">
        <f t="shared" si="347"/>
        <v>0</v>
      </c>
      <c r="AW93" s="39"/>
      <c r="AX93" s="39"/>
      <c r="AY93" s="39"/>
      <c r="AZ93" s="170">
        <f t="shared" si="348"/>
        <v>0</v>
      </c>
      <c r="BB93" s="169"/>
      <c r="BC93" s="39"/>
      <c r="BD93" s="39">
        <f t="shared" si="349"/>
        <v>0</v>
      </c>
      <c r="BE93" s="39"/>
      <c r="BF93" s="39"/>
      <c r="BG93" s="39"/>
      <c r="BH93" s="170">
        <f t="shared" si="350"/>
        <v>0</v>
      </c>
      <c r="BJ93" s="169"/>
      <c r="BK93" s="39"/>
      <c r="BL93" s="39">
        <f t="shared" si="351"/>
        <v>0</v>
      </c>
      <c r="BM93" s="39"/>
      <c r="BN93" s="39"/>
      <c r="BO93" s="39"/>
      <c r="BP93" s="170">
        <f t="shared" si="352"/>
        <v>0</v>
      </c>
      <c r="BR93" s="169"/>
      <c r="BS93" s="39"/>
      <c r="BT93" s="39">
        <f t="shared" si="353"/>
        <v>0</v>
      </c>
      <c r="BU93" s="39"/>
      <c r="BV93" s="39"/>
      <c r="BW93" s="39"/>
      <c r="BX93" s="170">
        <f t="shared" si="354"/>
        <v>0</v>
      </c>
      <c r="BZ93" s="169"/>
      <c r="CA93" s="39"/>
      <c r="CB93" s="39">
        <f t="shared" si="355"/>
        <v>0</v>
      </c>
      <c r="CC93" s="39"/>
      <c r="CD93" s="39"/>
      <c r="CE93" s="39"/>
      <c r="CF93" s="170">
        <f t="shared" si="356"/>
        <v>0</v>
      </c>
      <c r="CH93" s="169"/>
      <c r="CI93" s="192">
        <f t="shared" si="357"/>
        <v>4420</v>
      </c>
      <c r="CJ93" s="192">
        <f t="shared" si="358"/>
        <v>663</v>
      </c>
      <c r="CK93" s="192">
        <f t="shared" si="359"/>
        <v>0</v>
      </c>
      <c r="CL93" s="192">
        <f t="shared" si="360"/>
        <v>0</v>
      </c>
      <c r="CM93" s="192">
        <f t="shared" si="361"/>
        <v>0</v>
      </c>
      <c r="CN93" s="170">
        <f t="shared" si="362"/>
        <v>5083</v>
      </c>
      <c r="CO93" s="243" t="str">
        <f t="shared" si="308"/>
        <v>OK</v>
      </c>
    </row>
    <row r="94" spans="1:93" ht="15.75" thickBot="1" x14ac:dyDescent="0.3">
      <c r="A94" s="3"/>
      <c r="B94" s="41"/>
      <c r="C94" s="93"/>
      <c r="D94" s="7"/>
      <c r="E94" s="169"/>
      <c r="F94" s="39">
        <f t="shared" si="338"/>
        <v>0</v>
      </c>
      <c r="G94" s="39">
        <f t="shared" si="254"/>
        <v>0</v>
      </c>
      <c r="H94" s="39"/>
      <c r="I94" s="39"/>
      <c r="J94" s="39"/>
      <c r="K94" s="170">
        <f t="shared" si="255"/>
        <v>0</v>
      </c>
      <c r="L94" s="243" t="str">
        <f t="shared" ref="L94:L114" si="365">IF(F94+G94+H94+I94+J94=K94,"OK","ERROR")</f>
        <v>OK</v>
      </c>
      <c r="N94" s="169"/>
      <c r="O94" s="39"/>
      <c r="P94" s="39">
        <f t="shared" si="339"/>
        <v>0</v>
      </c>
      <c r="Q94" s="39"/>
      <c r="R94" s="39"/>
      <c r="S94" s="39"/>
      <c r="T94" s="170">
        <f t="shared" si="340"/>
        <v>0</v>
      </c>
      <c r="V94" s="169"/>
      <c r="W94" s="39"/>
      <c r="X94" s="39">
        <f t="shared" si="341"/>
        <v>0</v>
      </c>
      <c r="Y94" s="39"/>
      <c r="Z94" s="39"/>
      <c r="AA94" s="39"/>
      <c r="AB94" s="170">
        <f t="shared" si="342"/>
        <v>0</v>
      </c>
      <c r="AD94" s="169"/>
      <c r="AE94" s="39"/>
      <c r="AF94" s="39">
        <f t="shared" si="343"/>
        <v>0</v>
      </c>
      <c r="AG94" s="39"/>
      <c r="AH94" s="39"/>
      <c r="AI94" s="39"/>
      <c r="AJ94" s="170">
        <f t="shared" si="344"/>
        <v>0</v>
      </c>
      <c r="AL94" s="169"/>
      <c r="AM94" s="39"/>
      <c r="AN94" s="39">
        <f t="shared" si="345"/>
        <v>0</v>
      </c>
      <c r="AO94" s="39"/>
      <c r="AP94" s="39"/>
      <c r="AQ94" s="39"/>
      <c r="AR94" s="170">
        <f t="shared" si="346"/>
        <v>0</v>
      </c>
      <c r="AT94" s="169"/>
      <c r="AU94" s="39"/>
      <c r="AV94" s="39">
        <f t="shared" si="347"/>
        <v>0</v>
      </c>
      <c r="AW94" s="39"/>
      <c r="AX94" s="39"/>
      <c r="AY94" s="39"/>
      <c r="AZ94" s="170">
        <f t="shared" si="348"/>
        <v>0</v>
      </c>
      <c r="BB94" s="169"/>
      <c r="BC94" s="39"/>
      <c r="BD94" s="39">
        <f t="shared" si="349"/>
        <v>0</v>
      </c>
      <c r="BE94" s="39"/>
      <c r="BF94" s="39"/>
      <c r="BG94" s="39"/>
      <c r="BH94" s="170">
        <f t="shared" si="350"/>
        <v>0</v>
      </c>
      <c r="BJ94" s="169"/>
      <c r="BK94" s="39"/>
      <c r="BL94" s="39">
        <f t="shared" si="351"/>
        <v>0</v>
      </c>
      <c r="BM94" s="39"/>
      <c r="BN94" s="39"/>
      <c r="BO94" s="39"/>
      <c r="BP94" s="170">
        <f t="shared" si="352"/>
        <v>0</v>
      </c>
      <c r="BR94" s="169"/>
      <c r="BS94" s="39"/>
      <c r="BT94" s="39">
        <f t="shared" si="353"/>
        <v>0</v>
      </c>
      <c r="BU94" s="39"/>
      <c r="BV94" s="39"/>
      <c r="BW94" s="39"/>
      <c r="BX94" s="170">
        <f t="shared" si="354"/>
        <v>0</v>
      </c>
      <c r="BZ94" s="169"/>
      <c r="CA94" s="39"/>
      <c r="CB94" s="39">
        <f t="shared" si="355"/>
        <v>0</v>
      </c>
      <c r="CC94" s="39"/>
      <c r="CD94" s="39"/>
      <c r="CE94" s="39"/>
      <c r="CF94" s="170">
        <f t="shared" si="356"/>
        <v>0</v>
      </c>
      <c r="CH94" s="169"/>
      <c r="CI94" s="192">
        <f t="shared" si="357"/>
        <v>0</v>
      </c>
      <c r="CJ94" s="192">
        <f t="shared" si="358"/>
        <v>0</v>
      </c>
      <c r="CK94" s="192">
        <f t="shared" si="359"/>
        <v>0</v>
      </c>
      <c r="CL94" s="192">
        <f t="shared" si="360"/>
        <v>0</v>
      </c>
      <c r="CM94" s="192">
        <f t="shared" si="361"/>
        <v>0</v>
      </c>
      <c r="CN94" s="170">
        <f t="shared" si="362"/>
        <v>0</v>
      </c>
      <c r="CO94" s="243" t="str">
        <f t="shared" si="308"/>
        <v>OK</v>
      </c>
    </row>
    <row r="95" spans="1:93" ht="15.75" thickBot="1" x14ac:dyDescent="0.3">
      <c r="A95" s="3"/>
      <c r="B95" s="41"/>
      <c r="C95" s="93"/>
      <c r="D95" s="7"/>
      <c r="E95" s="169"/>
      <c r="F95" s="39">
        <f t="shared" si="338"/>
        <v>0</v>
      </c>
      <c r="G95" s="39">
        <f t="shared" si="254"/>
        <v>0</v>
      </c>
      <c r="H95" s="39"/>
      <c r="I95" s="39"/>
      <c r="J95" s="39"/>
      <c r="K95" s="170">
        <f t="shared" si="255"/>
        <v>0</v>
      </c>
      <c r="L95" s="243" t="str">
        <f t="shared" si="365"/>
        <v>OK</v>
      </c>
      <c r="N95" s="169"/>
      <c r="O95" s="39"/>
      <c r="P95" s="39">
        <f t="shared" si="339"/>
        <v>0</v>
      </c>
      <c r="Q95" s="39"/>
      <c r="R95" s="39"/>
      <c r="S95" s="39"/>
      <c r="T95" s="170">
        <f t="shared" si="340"/>
        <v>0</v>
      </c>
      <c r="V95" s="169"/>
      <c r="W95" s="39"/>
      <c r="X95" s="39">
        <f t="shared" si="341"/>
        <v>0</v>
      </c>
      <c r="Y95" s="39"/>
      <c r="Z95" s="39"/>
      <c r="AA95" s="39"/>
      <c r="AB95" s="170">
        <f t="shared" si="342"/>
        <v>0</v>
      </c>
      <c r="AD95" s="169"/>
      <c r="AE95" s="39"/>
      <c r="AF95" s="39">
        <f t="shared" si="343"/>
        <v>0</v>
      </c>
      <c r="AG95" s="39"/>
      <c r="AH95" s="39"/>
      <c r="AI95" s="39"/>
      <c r="AJ95" s="170">
        <f t="shared" si="344"/>
        <v>0</v>
      </c>
      <c r="AL95" s="169"/>
      <c r="AM95" s="39"/>
      <c r="AN95" s="39">
        <f t="shared" si="345"/>
        <v>0</v>
      </c>
      <c r="AO95" s="39"/>
      <c r="AP95" s="39"/>
      <c r="AQ95" s="39"/>
      <c r="AR95" s="170">
        <f t="shared" si="346"/>
        <v>0</v>
      </c>
      <c r="AT95" s="169"/>
      <c r="AU95" s="39"/>
      <c r="AV95" s="39">
        <f t="shared" si="347"/>
        <v>0</v>
      </c>
      <c r="AW95" s="39"/>
      <c r="AX95" s="39"/>
      <c r="AY95" s="39"/>
      <c r="AZ95" s="170">
        <f t="shared" si="348"/>
        <v>0</v>
      </c>
      <c r="BB95" s="169"/>
      <c r="BC95" s="39"/>
      <c r="BD95" s="39">
        <f t="shared" si="349"/>
        <v>0</v>
      </c>
      <c r="BE95" s="39"/>
      <c r="BF95" s="39"/>
      <c r="BG95" s="39"/>
      <c r="BH95" s="170">
        <f t="shared" si="350"/>
        <v>0</v>
      </c>
      <c r="BJ95" s="169"/>
      <c r="BK95" s="39"/>
      <c r="BL95" s="39">
        <f t="shared" si="351"/>
        <v>0</v>
      </c>
      <c r="BM95" s="39"/>
      <c r="BN95" s="39"/>
      <c r="BO95" s="39"/>
      <c r="BP95" s="170">
        <f t="shared" si="352"/>
        <v>0</v>
      </c>
      <c r="BR95" s="169"/>
      <c r="BS95" s="39"/>
      <c r="BT95" s="39">
        <f t="shared" si="353"/>
        <v>0</v>
      </c>
      <c r="BU95" s="39"/>
      <c r="BV95" s="39"/>
      <c r="BW95" s="39"/>
      <c r="BX95" s="170">
        <f t="shared" si="354"/>
        <v>0</v>
      </c>
      <c r="BZ95" s="169"/>
      <c r="CA95" s="39"/>
      <c r="CB95" s="39">
        <f t="shared" si="355"/>
        <v>0</v>
      </c>
      <c r="CC95" s="39"/>
      <c r="CD95" s="39"/>
      <c r="CE95" s="39"/>
      <c r="CF95" s="170">
        <f t="shared" si="356"/>
        <v>0</v>
      </c>
      <c r="CH95" s="169"/>
      <c r="CI95" s="192">
        <f t="shared" si="357"/>
        <v>0</v>
      </c>
      <c r="CJ95" s="192">
        <f t="shared" si="358"/>
        <v>0</v>
      </c>
      <c r="CK95" s="192">
        <f t="shared" si="359"/>
        <v>0</v>
      </c>
      <c r="CL95" s="192">
        <f t="shared" si="360"/>
        <v>0</v>
      </c>
      <c r="CM95" s="192">
        <f t="shared" si="361"/>
        <v>0</v>
      </c>
      <c r="CN95" s="170">
        <f t="shared" si="362"/>
        <v>0</v>
      </c>
      <c r="CO95" s="243" t="str">
        <f t="shared" si="308"/>
        <v>OK</v>
      </c>
    </row>
    <row r="96" spans="1:93" ht="15.75" thickBot="1" x14ac:dyDescent="0.3">
      <c r="A96" s="80"/>
      <c r="B96" s="136" t="s">
        <v>341</v>
      </c>
      <c r="C96" s="136"/>
      <c r="D96" s="137"/>
      <c r="E96" s="185"/>
      <c r="F96" s="155"/>
      <c r="G96" s="155"/>
      <c r="H96" s="155"/>
      <c r="I96" s="155"/>
      <c r="J96" s="155"/>
      <c r="K96" s="186"/>
      <c r="L96" s="243" t="str">
        <f t="shared" si="365"/>
        <v>OK</v>
      </c>
      <c r="N96" s="185"/>
      <c r="O96" s="155"/>
      <c r="P96" s="155"/>
      <c r="Q96" s="155"/>
      <c r="R96" s="155"/>
      <c r="S96" s="155"/>
      <c r="T96" s="186"/>
      <c r="V96" s="185"/>
      <c r="W96" s="155"/>
      <c r="X96" s="155"/>
      <c r="Y96" s="155"/>
      <c r="Z96" s="155"/>
      <c r="AA96" s="155"/>
      <c r="AB96" s="186"/>
      <c r="AD96" s="185"/>
      <c r="AE96" s="155"/>
      <c r="AF96" s="155"/>
      <c r="AG96" s="155"/>
      <c r="AH96" s="155"/>
      <c r="AI96" s="155"/>
      <c r="AJ96" s="186"/>
      <c r="AL96" s="185"/>
      <c r="AM96" s="155"/>
      <c r="AN96" s="155"/>
      <c r="AO96" s="155"/>
      <c r="AP96" s="155"/>
      <c r="AQ96" s="155"/>
      <c r="AR96" s="186"/>
      <c r="AT96" s="185"/>
      <c r="AU96" s="155"/>
      <c r="AV96" s="155"/>
      <c r="AW96" s="155"/>
      <c r="AX96" s="155"/>
      <c r="AY96" s="155"/>
      <c r="AZ96" s="186"/>
      <c r="BB96" s="185"/>
      <c r="BC96" s="155"/>
      <c r="BD96" s="155"/>
      <c r="BE96" s="155"/>
      <c r="BF96" s="155"/>
      <c r="BG96" s="155"/>
      <c r="BH96" s="186"/>
      <c r="BJ96" s="185"/>
      <c r="BK96" s="155"/>
      <c r="BL96" s="155"/>
      <c r="BM96" s="155"/>
      <c r="BN96" s="155"/>
      <c r="BO96" s="155"/>
      <c r="BP96" s="186"/>
      <c r="BR96" s="185"/>
      <c r="BS96" s="155"/>
      <c r="BT96" s="155"/>
      <c r="BU96" s="155"/>
      <c r="BV96" s="155"/>
      <c r="BW96" s="155"/>
      <c r="BX96" s="186"/>
      <c r="BZ96" s="185"/>
      <c r="CA96" s="155"/>
      <c r="CB96" s="155"/>
      <c r="CC96" s="155"/>
      <c r="CD96" s="155"/>
      <c r="CE96" s="155"/>
      <c r="CF96" s="186"/>
      <c r="CH96" s="185"/>
      <c r="CI96" s="155"/>
      <c r="CJ96" s="155"/>
      <c r="CK96" s="155"/>
      <c r="CL96" s="155"/>
      <c r="CM96" s="155"/>
      <c r="CN96" s="186"/>
      <c r="CO96" s="243" t="str">
        <f t="shared" si="308"/>
        <v>OK</v>
      </c>
    </row>
    <row r="97" spans="1:93" ht="30.75" thickBot="1" x14ac:dyDescent="0.3">
      <c r="A97" s="3"/>
      <c r="B97" s="41" t="s">
        <v>342</v>
      </c>
      <c r="C97" s="225" t="s">
        <v>430</v>
      </c>
      <c r="D97" s="225" t="s">
        <v>224</v>
      </c>
      <c r="E97" s="169">
        <v>8</v>
      </c>
      <c r="F97" s="39">
        <f t="shared" ref="F97:F105" si="366">E97*$C$2</f>
        <v>1768</v>
      </c>
      <c r="G97" s="39">
        <f t="shared" si="254"/>
        <v>265.2</v>
      </c>
      <c r="H97" s="39"/>
      <c r="I97" s="39"/>
      <c r="J97" s="39"/>
      <c r="K97" s="170">
        <f t="shared" si="255"/>
        <v>2033.2</v>
      </c>
      <c r="L97" s="243" t="str">
        <f t="shared" si="365"/>
        <v>OK</v>
      </c>
      <c r="N97" s="169"/>
      <c r="O97" s="39"/>
      <c r="P97" s="39">
        <f t="shared" ref="P97:P109" si="367">O97*0.15</f>
        <v>0</v>
      </c>
      <c r="Q97" s="39"/>
      <c r="R97" s="39"/>
      <c r="S97" s="39"/>
      <c r="T97" s="170">
        <f t="shared" ref="T97:T105" si="368">O97+P97+Q97+R97+S97</f>
        <v>0</v>
      </c>
      <c r="V97" s="169"/>
      <c r="W97" s="39"/>
      <c r="X97" s="39">
        <f t="shared" ref="X97:X109" si="369">W97*0.15</f>
        <v>0</v>
      </c>
      <c r="Y97" s="39"/>
      <c r="Z97" s="39"/>
      <c r="AA97" s="39"/>
      <c r="AB97" s="170">
        <f t="shared" ref="AB97:AB105" si="370">W97+X97+Y97+Z97+AA97</f>
        <v>0</v>
      </c>
      <c r="AD97" s="169"/>
      <c r="AE97" s="39"/>
      <c r="AF97" s="39">
        <f t="shared" ref="AF97:AF109" si="371">AE97*0.15</f>
        <v>0</v>
      </c>
      <c r="AG97" s="39"/>
      <c r="AH97" s="39"/>
      <c r="AI97" s="39"/>
      <c r="AJ97" s="170">
        <f t="shared" ref="AJ97:AJ105" si="372">AE97+AF97+AG97+AH97+AI97</f>
        <v>0</v>
      </c>
      <c r="AL97" s="169"/>
      <c r="AM97" s="39">
        <f>F97</f>
        <v>1768</v>
      </c>
      <c r="AN97" s="39">
        <f t="shared" ref="AN97:AN109" si="373">AM97*0.15</f>
        <v>265.2</v>
      </c>
      <c r="AO97" s="39"/>
      <c r="AP97" s="39"/>
      <c r="AQ97" s="39"/>
      <c r="AR97" s="170">
        <f t="shared" ref="AR97:AR105" si="374">AM97+AN97+AO97+AP97+AQ97</f>
        <v>2033.2</v>
      </c>
      <c r="AT97" s="169"/>
      <c r="AU97" s="39"/>
      <c r="AV97" s="39">
        <f t="shared" ref="AV97:AV109" si="375">AU97*0.15</f>
        <v>0</v>
      </c>
      <c r="AW97" s="39"/>
      <c r="AX97" s="39"/>
      <c r="AY97" s="39"/>
      <c r="AZ97" s="170">
        <f t="shared" ref="AZ97:AZ105" si="376">AU97+AV97+AW97+AX97+AY97</f>
        <v>0</v>
      </c>
      <c r="BB97" s="169"/>
      <c r="BC97" s="39"/>
      <c r="BD97" s="39">
        <f t="shared" ref="BD97:BD109" si="377">BC97*0.15</f>
        <v>0</v>
      </c>
      <c r="BE97" s="39"/>
      <c r="BF97" s="39"/>
      <c r="BG97" s="39"/>
      <c r="BH97" s="170">
        <f t="shared" ref="BH97:BH105" si="378">BC97+BD97+BE97+BF97+BG97</f>
        <v>0</v>
      </c>
      <c r="BJ97" s="169"/>
      <c r="BK97" s="39"/>
      <c r="BL97" s="39">
        <f t="shared" ref="BL97:BL109" si="379">BK97*0.15</f>
        <v>0</v>
      </c>
      <c r="BM97" s="39"/>
      <c r="BN97" s="39"/>
      <c r="BO97" s="39"/>
      <c r="BP97" s="170">
        <f t="shared" ref="BP97:BP105" si="380">BK97+BL97+BM97+BN97+BO97</f>
        <v>0</v>
      </c>
      <c r="BR97" s="169"/>
      <c r="BS97" s="39"/>
      <c r="BT97" s="39">
        <f t="shared" ref="BT97:BT109" si="381">BS97*0.15</f>
        <v>0</v>
      </c>
      <c r="BU97" s="39"/>
      <c r="BV97" s="39"/>
      <c r="BW97" s="39"/>
      <c r="BX97" s="170">
        <f t="shared" ref="BX97:BX105" si="382">BS97+BT97+BU97+BV97+BW97</f>
        <v>0</v>
      </c>
      <c r="BZ97" s="169"/>
      <c r="CA97" s="39"/>
      <c r="CB97" s="39">
        <f t="shared" ref="CB97:CB109" si="383">CA97*0.15</f>
        <v>0</v>
      </c>
      <c r="CC97" s="39"/>
      <c r="CD97" s="39"/>
      <c r="CE97" s="39"/>
      <c r="CF97" s="170">
        <f t="shared" ref="CF97:CF105" si="384">CA97+CB97+CC97+CD97+CE97</f>
        <v>0</v>
      </c>
      <c r="CH97" s="169"/>
      <c r="CI97" s="192">
        <f t="shared" ref="CI97:CI105" si="385">O97+W97+AE97+AM97+AU97+BC97+BK97+BS97+CA97</f>
        <v>1768</v>
      </c>
      <c r="CJ97" s="192">
        <f t="shared" ref="CJ97:CJ105" si="386">P97+X97+AF97+AN97+AV97+BD97+BL97+BT97+CB97</f>
        <v>265.2</v>
      </c>
      <c r="CK97" s="192">
        <f t="shared" ref="CK97:CK105" si="387">Q97+Y97+AG97+AO97+AW97+BE97+BM97+BU97+CC97</f>
        <v>0</v>
      </c>
      <c r="CL97" s="192">
        <f t="shared" ref="CL97:CL105" si="388">R97+Z97+AH97+AP97+AX97+BF97+BN97+BV97+CD97</f>
        <v>0</v>
      </c>
      <c r="CM97" s="192">
        <f t="shared" ref="CM97:CM105" si="389">S97+AA97+AI97+AQ97+AY97+BG97+BO97+BW97+CE97</f>
        <v>0</v>
      </c>
      <c r="CN97" s="170">
        <f t="shared" ref="CN97:CN105" si="390">CI97+CJ97+CK97+CL97+CM97</f>
        <v>2033.2</v>
      </c>
      <c r="CO97" s="243" t="str">
        <f t="shared" si="308"/>
        <v>OK</v>
      </c>
    </row>
    <row r="98" spans="1:93" ht="45.75" hidden="1" thickBot="1" x14ac:dyDescent="0.3">
      <c r="A98" s="3"/>
      <c r="B98" s="41" t="s">
        <v>242</v>
      </c>
      <c r="C98" s="225" t="s">
        <v>430</v>
      </c>
      <c r="D98" s="225" t="s">
        <v>432</v>
      </c>
      <c r="E98" s="169">
        <v>0</v>
      </c>
      <c r="F98" s="39">
        <f t="shared" si="366"/>
        <v>0</v>
      </c>
      <c r="G98" s="39">
        <f t="shared" si="254"/>
        <v>0</v>
      </c>
      <c r="H98" s="39"/>
      <c r="I98" s="39"/>
      <c r="J98" s="39"/>
      <c r="K98" s="170">
        <f t="shared" si="255"/>
        <v>0</v>
      </c>
      <c r="L98" s="243" t="str">
        <f t="shared" si="365"/>
        <v>OK</v>
      </c>
      <c r="N98" s="169"/>
      <c r="O98" s="39"/>
      <c r="P98" s="39">
        <f t="shared" si="367"/>
        <v>0</v>
      </c>
      <c r="Q98" s="39"/>
      <c r="R98" s="39"/>
      <c r="S98" s="39"/>
      <c r="T98" s="170">
        <f t="shared" si="368"/>
        <v>0</v>
      </c>
      <c r="V98" s="169"/>
      <c r="W98" s="39"/>
      <c r="X98" s="39">
        <f t="shared" si="369"/>
        <v>0</v>
      </c>
      <c r="Y98" s="39"/>
      <c r="Z98" s="39"/>
      <c r="AA98" s="39"/>
      <c r="AB98" s="170">
        <f t="shared" si="370"/>
        <v>0</v>
      </c>
      <c r="AD98" s="169"/>
      <c r="AE98" s="39"/>
      <c r="AF98" s="39">
        <f t="shared" si="371"/>
        <v>0</v>
      </c>
      <c r="AG98" s="39"/>
      <c r="AH98" s="39"/>
      <c r="AI98" s="39"/>
      <c r="AJ98" s="170">
        <f t="shared" si="372"/>
        <v>0</v>
      </c>
      <c r="AL98" s="169"/>
      <c r="AM98" s="39">
        <f>F98</f>
        <v>0</v>
      </c>
      <c r="AN98" s="39">
        <f t="shared" si="373"/>
        <v>0</v>
      </c>
      <c r="AO98" s="39"/>
      <c r="AP98" s="39"/>
      <c r="AQ98" s="39"/>
      <c r="AR98" s="170">
        <f t="shared" si="374"/>
        <v>0</v>
      </c>
      <c r="AT98" s="169"/>
      <c r="AU98" s="39"/>
      <c r="AV98" s="39">
        <f t="shared" si="375"/>
        <v>0</v>
      </c>
      <c r="AW98" s="39"/>
      <c r="AX98" s="39"/>
      <c r="AY98" s="39"/>
      <c r="AZ98" s="170">
        <f t="shared" si="376"/>
        <v>0</v>
      </c>
      <c r="BB98" s="169"/>
      <c r="BC98" s="39"/>
      <c r="BD98" s="39">
        <f t="shared" si="377"/>
        <v>0</v>
      </c>
      <c r="BE98" s="39"/>
      <c r="BF98" s="39"/>
      <c r="BG98" s="39"/>
      <c r="BH98" s="170">
        <f t="shared" si="378"/>
        <v>0</v>
      </c>
      <c r="BJ98" s="169"/>
      <c r="BK98" s="39"/>
      <c r="BL98" s="39">
        <f t="shared" si="379"/>
        <v>0</v>
      </c>
      <c r="BM98" s="39"/>
      <c r="BN98" s="39"/>
      <c r="BO98" s="39"/>
      <c r="BP98" s="170">
        <f t="shared" si="380"/>
        <v>0</v>
      </c>
      <c r="BR98" s="169"/>
      <c r="BS98" s="39"/>
      <c r="BT98" s="39">
        <f t="shared" si="381"/>
        <v>0</v>
      </c>
      <c r="BU98" s="39"/>
      <c r="BV98" s="39"/>
      <c r="BW98" s="39"/>
      <c r="BX98" s="170">
        <f t="shared" si="382"/>
        <v>0</v>
      </c>
      <c r="BZ98" s="169"/>
      <c r="CA98" s="39"/>
      <c r="CB98" s="39">
        <f t="shared" si="383"/>
        <v>0</v>
      </c>
      <c r="CC98" s="39"/>
      <c r="CD98" s="39"/>
      <c r="CE98" s="39"/>
      <c r="CF98" s="170">
        <f t="shared" si="384"/>
        <v>0</v>
      </c>
      <c r="CH98" s="169"/>
      <c r="CI98" s="192">
        <f t="shared" si="385"/>
        <v>0</v>
      </c>
      <c r="CJ98" s="192">
        <f t="shared" si="386"/>
        <v>0</v>
      </c>
      <c r="CK98" s="192">
        <f t="shared" si="387"/>
        <v>0</v>
      </c>
      <c r="CL98" s="192">
        <f t="shared" si="388"/>
        <v>0</v>
      </c>
      <c r="CM98" s="192">
        <f t="shared" si="389"/>
        <v>0</v>
      </c>
      <c r="CN98" s="170">
        <f t="shared" si="390"/>
        <v>0</v>
      </c>
      <c r="CO98" s="243" t="str">
        <f t="shared" si="308"/>
        <v>OK</v>
      </c>
    </row>
    <row r="99" spans="1:93" ht="45.75" thickBot="1" x14ac:dyDescent="0.3">
      <c r="A99" s="3"/>
      <c r="B99" s="41" t="s">
        <v>243</v>
      </c>
      <c r="C99" s="225" t="s">
        <v>430</v>
      </c>
      <c r="D99" s="225" t="s">
        <v>432</v>
      </c>
      <c r="E99" s="169">
        <v>25</v>
      </c>
      <c r="F99" s="39">
        <f t="shared" si="366"/>
        <v>5525</v>
      </c>
      <c r="G99" s="39">
        <f t="shared" si="254"/>
        <v>828.75</v>
      </c>
      <c r="H99" s="39"/>
      <c r="I99" s="39">
        <v>15000</v>
      </c>
      <c r="J99" s="39"/>
      <c r="K99" s="170">
        <f t="shared" si="255"/>
        <v>21353.75</v>
      </c>
      <c r="L99" s="243" t="str">
        <f t="shared" si="365"/>
        <v>OK</v>
      </c>
      <c r="N99" s="169"/>
      <c r="O99" s="39"/>
      <c r="P99" s="39">
        <f t="shared" si="367"/>
        <v>0</v>
      </c>
      <c r="Q99" s="39"/>
      <c r="R99" s="39"/>
      <c r="S99" s="39"/>
      <c r="T99" s="170">
        <f t="shared" si="368"/>
        <v>0</v>
      </c>
      <c r="V99" s="169"/>
      <c r="W99" s="39"/>
      <c r="X99" s="39">
        <f t="shared" si="369"/>
        <v>0</v>
      </c>
      <c r="Y99" s="39"/>
      <c r="Z99" s="39"/>
      <c r="AA99" s="39"/>
      <c r="AB99" s="170">
        <f t="shared" si="370"/>
        <v>0</v>
      </c>
      <c r="AD99" s="169"/>
      <c r="AE99" s="39"/>
      <c r="AF99" s="39">
        <f t="shared" si="371"/>
        <v>0</v>
      </c>
      <c r="AG99" s="39"/>
      <c r="AH99" s="39"/>
      <c r="AI99" s="39"/>
      <c r="AJ99" s="170">
        <f t="shared" si="372"/>
        <v>0</v>
      </c>
      <c r="AL99" s="169"/>
      <c r="AM99" s="39">
        <f>$F$99*0.5</f>
        <v>2762.5</v>
      </c>
      <c r="AN99" s="39">
        <f t="shared" si="373"/>
        <v>414.375</v>
      </c>
      <c r="AO99" s="39"/>
      <c r="AP99" s="39">
        <f>$I$99*0.5</f>
        <v>7500</v>
      </c>
      <c r="AQ99" s="39"/>
      <c r="AR99" s="170">
        <f t="shared" si="374"/>
        <v>10676.875</v>
      </c>
      <c r="AT99" s="169"/>
      <c r="AU99" s="39">
        <f>$F$99*0.5</f>
        <v>2762.5</v>
      </c>
      <c r="AV99" s="39">
        <f t="shared" si="375"/>
        <v>414.375</v>
      </c>
      <c r="AW99" s="39"/>
      <c r="AX99" s="39">
        <f>$I$99*0.5</f>
        <v>7500</v>
      </c>
      <c r="AY99" s="39"/>
      <c r="AZ99" s="170">
        <f t="shared" si="376"/>
        <v>10676.875</v>
      </c>
      <c r="BB99" s="169"/>
      <c r="BC99" s="39"/>
      <c r="BD99" s="39">
        <f t="shared" si="377"/>
        <v>0</v>
      </c>
      <c r="BE99" s="39"/>
      <c r="BF99" s="39"/>
      <c r="BG99" s="39"/>
      <c r="BH99" s="170">
        <f t="shared" si="378"/>
        <v>0</v>
      </c>
      <c r="BJ99" s="169"/>
      <c r="BK99" s="39"/>
      <c r="BL99" s="39">
        <f t="shared" si="379"/>
        <v>0</v>
      </c>
      <c r="BM99" s="39"/>
      <c r="BN99" s="39"/>
      <c r="BO99" s="39"/>
      <c r="BP99" s="170">
        <f t="shared" si="380"/>
        <v>0</v>
      </c>
      <c r="BR99" s="169"/>
      <c r="BS99" s="39"/>
      <c r="BT99" s="39">
        <f t="shared" si="381"/>
        <v>0</v>
      </c>
      <c r="BU99" s="39"/>
      <c r="BV99" s="39"/>
      <c r="BW99" s="39"/>
      <c r="BX99" s="170">
        <f t="shared" si="382"/>
        <v>0</v>
      </c>
      <c r="BZ99" s="169"/>
      <c r="CA99" s="39"/>
      <c r="CB99" s="39">
        <f t="shared" si="383"/>
        <v>0</v>
      </c>
      <c r="CC99" s="39"/>
      <c r="CD99" s="39"/>
      <c r="CE99" s="39"/>
      <c r="CF99" s="170">
        <f t="shared" si="384"/>
        <v>0</v>
      </c>
      <c r="CH99" s="169"/>
      <c r="CI99" s="192">
        <f t="shared" si="385"/>
        <v>5525</v>
      </c>
      <c r="CJ99" s="192">
        <f t="shared" si="386"/>
        <v>828.75</v>
      </c>
      <c r="CK99" s="192">
        <f t="shared" si="387"/>
        <v>0</v>
      </c>
      <c r="CL99" s="192">
        <f t="shared" si="388"/>
        <v>15000</v>
      </c>
      <c r="CM99" s="192">
        <f t="shared" si="389"/>
        <v>0</v>
      </c>
      <c r="CN99" s="170">
        <f t="shared" si="390"/>
        <v>21353.75</v>
      </c>
      <c r="CO99" s="243" t="str">
        <f t="shared" si="308"/>
        <v>OK</v>
      </c>
    </row>
    <row r="100" spans="1:93" ht="45.75" thickBot="1" x14ac:dyDescent="0.3">
      <c r="A100" s="3"/>
      <c r="B100" s="41" t="s">
        <v>346</v>
      </c>
      <c r="C100" s="225" t="s">
        <v>430</v>
      </c>
      <c r="D100" s="225" t="s">
        <v>432</v>
      </c>
      <c r="E100" s="169">
        <v>5</v>
      </c>
      <c r="F100" s="39">
        <f t="shared" si="366"/>
        <v>1105</v>
      </c>
      <c r="G100" s="39">
        <f t="shared" si="254"/>
        <v>165.75</v>
      </c>
      <c r="H100" s="39"/>
      <c r="I100" s="39"/>
      <c r="J100" s="39"/>
      <c r="K100" s="170">
        <f t="shared" si="255"/>
        <v>1270.75</v>
      </c>
      <c r="L100" s="243" t="str">
        <f t="shared" si="365"/>
        <v>OK</v>
      </c>
      <c r="N100" s="169"/>
      <c r="O100" s="39"/>
      <c r="P100" s="39">
        <f t="shared" si="367"/>
        <v>0</v>
      </c>
      <c r="Q100" s="39"/>
      <c r="R100" s="39"/>
      <c r="S100" s="39"/>
      <c r="T100" s="170">
        <f t="shared" si="368"/>
        <v>0</v>
      </c>
      <c r="V100" s="169"/>
      <c r="W100" s="39"/>
      <c r="X100" s="39">
        <f t="shared" si="369"/>
        <v>0</v>
      </c>
      <c r="Y100" s="39"/>
      <c r="Z100" s="39"/>
      <c r="AA100" s="39"/>
      <c r="AB100" s="170">
        <f t="shared" si="370"/>
        <v>0</v>
      </c>
      <c r="AD100" s="169"/>
      <c r="AE100" s="39"/>
      <c r="AF100" s="39">
        <f t="shared" si="371"/>
        <v>0</v>
      </c>
      <c r="AG100" s="39"/>
      <c r="AH100" s="39"/>
      <c r="AI100" s="39"/>
      <c r="AJ100" s="170">
        <f t="shared" si="372"/>
        <v>0</v>
      </c>
      <c r="AL100" s="169"/>
      <c r="AM100" s="39"/>
      <c r="AN100" s="39">
        <f t="shared" si="373"/>
        <v>0</v>
      </c>
      <c r="AO100" s="39"/>
      <c r="AP100" s="39"/>
      <c r="AQ100" s="39"/>
      <c r="AR100" s="170">
        <f t="shared" si="374"/>
        <v>0</v>
      </c>
      <c r="AT100" s="169"/>
      <c r="AU100" s="39">
        <f>F100</f>
        <v>1105</v>
      </c>
      <c r="AV100" s="39">
        <f t="shared" si="375"/>
        <v>165.75</v>
      </c>
      <c r="AW100" s="39"/>
      <c r="AX100" s="39"/>
      <c r="AY100" s="39"/>
      <c r="AZ100" s="170">
        <f t="shared" si="376"/>
        <v>1270.75</v>
      </c>
      <c r="BB100" s="169"/>
      <c r="BC100" s="39"/>
      <c r="BD100" s="39">
        <f t="shared" si="377"/>
        <v>0</v>
      </c>
      <c r="BE100" s="39"/>
      <c r="BF100" s="39"/>
      <c r="BG100" s="39"/>
      <c r="BH100" s="170">
        <f t="shared" si="378"/>
        <v>0</v>
      </c>
      <c r="BJ100" s="169"/>
      <c r="BK100" s="39"/>
      <c r="BL100" s="39">
        <f t="shared" si="379"/>
        <v>0</v>
      </c>
      <c r="BM100" s="39"/>
      <c r="BN100" s="39"/>
      <c r="BO100" s="39"/>
      <c r="BP100" s="170">
        <f t="shared" si="380"/>
        <v>0</v>
      </c>
      <c r="BR100" s="169"/>
      <c r="BS100" s="39"/>
      <c r="BT100" s="39">
        <f t="shared" si="381"/>
        <v>0</v>
      </c>
      <c r="BU100" s="39"/>
      <c r="BV100" s="39"/>
      <c r="BW100" s="39"/>
      <c r="BX100" s="170">
        <f t="shared" si="382"/>
        <v>0</v>
      </c>
      <c r="BZ100" s="169"/>
      <c r="CA100" s="39"/>
      <c r="CB100" s="39">
        <f t="shared" si="383"/>
        <v>0</v>
      </c>
      <c r="CC100" s="39"/>
      <c r="CD100" s="39"/>
      <c r="CE100" s="39"/>
      <c r="CF100" s="170">
        <f t="shared" si="384"/>
        <v>0</v>
      </c>
      <c r="CH100" s="169"/>
      <c r="CI100" s="192">
        <f t="shared" si="385"/>
        <v>1105</v>
      </c>
      <c r="CJ100" s="192">
        <f t="shared" si="386"/>
        <v>165.75</v>
      </c>
      <c r="CK100" s="192">
        <f t="shared" si="387"/>
        <v>0</v>
      </c>
      <c r="CL100" s="192">
        <f t="shared" si="388"/>
        <v>0</v>
      </c>
      <c r="CM100" s="192">
        <f t="shared" si="389"/>
        <v>0</v>
      </c>
      <c r="CN100" s="170">
        <f t="shared" si="390"/>
        <v>1270.75</v>
      </c>
      <c r="CO100" s="243" t="str">
        <f t="shared" si="308"/>
        <v>OK</v>
      </c>
    </row>
    <row r="101" spans="1:93" ht="15.75" thickBot="1" x14ac:dyDescent="0.3">
      <c r="A101" s="3"/>
      <c r="B101" s="41" t="s">
        <v>348</v>
      </c>
      <c r="C101" s="225" t="s">
        <v>430</v>
      </c>
      <c r="D101" s="225" t="s">
        <v>271</v>
      </c>
      <c r="E101" s="169">
        <v>2</v>
      </c>
      <c r="F101" s="39">
        <f t="shared" si="366"/>
        <v>442</v>
      </c>
      <c r="G101" s="39">
        <f t="shared" si="254"/>
        <v>66.3</v>
      </c>
      <c r="H101" s="39"/>
      <c r="I101" s="39"/>
      <c r="J101" s="39"/>
      <c r="K101" s="170">
        <f t="shared" si="255"/>
        <v>508.3</v>
      </c>
      <c r="L101" s="243" t="str">
        <f t="shared" si="365"/>
        <v>OK</v>
      </c>
      <c r="N101" s="169"/>
      <c r="O101" s="39"/>
      <c r="P101" s="39">
        <f t="shared" si="367"/>
        <v>0</v>
      </c>
      <c r="Q101" s="39"/>
      <c r="R101" s="39"/>
      <c r="S101" s="39"/>
      <c r="T101" s="170">
        <f t="shared" si="368"/>
        <v>0</v>
      </c>
      <c r="V101" s="169"/>
      <c r="W101" s="39"/>
      <c r="X101" s="39">
        <f t="shared" si="369"/>
        <v>0</v>
      </c>
      <c r="Y101" s="39"/>
      <c r="Z101" s="39"/>
      <c r="AA101" s="39"/>
      <c r="AB101" s="170">
        <f t="shared" si="370"/>
        <v>0</v>
      </c>
      <c r="AD101" s="169"/>
      <c r="AE101" s="39"/>
      <c r="AF101" s="39">
        <f t="shared" si="371"/>
        <v>0</v>
      </c>
      <c r="AG101" s="39"/>
      <c r="AH101" s="39"/>
      <c r="AI101" s="39"/>
      <c r="AJ101" s="170">
        <f t="shared" si="372"/>
        <v>0</v>
      </c>
      <c r="AL101" s="169"/>
      <c r="AM101" s="39"/>
      <c r="AN101" s="39">
        <f t="shared" si="373"/>
        <v>0</v>
      </c>
      <c r="AO101" s="39"/>
      <c r="AP101" s="39"/>
      <c r="AQ101" s="39"/>
      <c r="AR101" s="170">
        <f t="shared" si="374"/>
        <v>0</v>
      </c>
      <c r="AT101" s="169"/>
      <c r="AU101" s="39">
        <f>F101</f>
        <v>442</v>
      </c>
      <c r="AV101" s="39">
        <f t="shared" si="375"/>
        <v>66.3</v>
      </c>
      <c r="AW101" s="39"/>
      <c r="AX101" s="39"/>
      <c r="AY101" s="39"/>
      <c r="AZ101" s="170">
        <f t="shared" si="376"/>
        <v>508.3</v>
      </c>
      <c r="BB101" s="169"/>
      <c r="BC101" s="39"/>
      <c r="BD101" s="39">
        <f t="shared" si="377"/>
        <v>0</v>
      </c>
      <c r="BE101" s="39"/>
      <c r="BF101" s="39"/>
      <c r="BG101" s="39"/>
      <c r="BH101" s="170">
        <f t="shared" si="378"/>
        <v>0</v>
      </c>
      <c r="BJ101" s="169"/>
      <c r="BK101" s="39"/>
      <c r="BL101" s="39">
        <f t="shared" si="379"/>
        <v>0</v>
      </c>
      <c r="BM101" s="39"/>
      <c r="BN101" s="39"/>
      <c r="BO101" s="39"/>
      <c r="BP101" s="170">
        <f t="shared" si="380"/>
        <v>0</v>
      </c>
      <c r="BR101" s="169"/>
      <c r="BS101" s="39"/>
      <c r="BT101" s="39">
        <f t="shared" si="381"/>
        <v>0</v>
      </c>
      <c r="BU101" s="39"/>
      <c r="BV101" s="39"/>
      <c r="BW101" s="39"/>
      <c r="BX101" s="170">
        <f t="shared" si="382"/>
        <v>0</v>
      </c>
      <c r="BZ101" s="169"/>
      <c r="CA101" s="39"/>
      <c r="CB101" s="39">
        <f t="shared" si="383"/>
        <v>0</v>
      </c>
      <c r="CC101" s="39"/>
      <c r="CD101" s="39"/>
      <c r="CE101" s="39"/>
      <c r="CF101" s="170">
        <f t="shared" si="384"/>
        <v>0</v>
      </c>
      <c r="CH101" s="169"/>
      <c r="CI101" s="192">
        <f t="shared" si="385"/>
        <v>442</v>
      </c>
      <c r="CJ101" s="192">
        <f t="shared" si="386"/>
        <v>66.3</v>
      </c>
      <c r="CK101" s="192">
        <f t="shared" si="387"/>
        <v>0</v>
      </c>
      <c r="CL101" s="192">
        <f t="shared" si="388"/>
        <v>0</v>
      </c>
      <c r="CM101" s="192">
        <f t="shared" si="389"/>
        <v>0</v>
      </c>
      <c r="CN101" s="170">
        <f t="shared" si="390"/>
        <v>508.3</v>
      </c>
      <c r="CO101" s="243" t="str">
        <f t="shared" si="308"/>
        <v>OK</v>
      </c>
    </row>
    <row r="102" spans="1:93" ht="45.75" thickBot="1" x14ac:dyDescent="0.3">
      <c r="A102" s="3"/>
      <c r="B102" s="41" t="s">
        <v>266</v>
      </c>
      <c r="C102" s="225" t="s">
        <v>430</v>
      </c>
      <c r="D102" s="225" t="s">
        <v>432</v>
      </c>
      <c r="E102" s="169">
        <v>3</v>
      </c>
      <c r="F102" s="39">
        <f t="shared" si="366"/>
        <v>663</v>
      </c>
      <c r="G102" s="39">
        <f t="shared" si="254"/>
        <v>99.45</v>
      </c>
      <c r="H102" s="39"/>
      <c r="I102" s="39"/>
      <c r="J102" s="39"/>
      <c r="K102" s="170">
        <f t="shared" si="255"/>
        <v>762.45</v>
      </c>
      <c r="L102" s="243" t="str">
        <f t="shared" si="365"/>
        <v>OK</v>
      </c>
      <c r="N102" s="169"/>
      <c r="O102" s="39"/>
      <c r="P102" s="39">
        <f t="shared" si="367"/>
        <v>0</v>
      </c>
      <c r="Q102" s="39"/>
      <c r="R102" s="39"/>
      <c r="S102" s="39"/>
      <c r="T102" s="170">
        <f t="shared" si="368"/>
        <v>0</v>
      </c>
      <c r="V102" s="169"/>
      <c r="W102" s="39"/>
      <c r="X102" s="39">
        <f t="shared" si="369"/>
        <v>0</v>
      </c>
      <c r="Y102" s="39"/>
      <c r="Z102" s="39"/>
      <c r="AA102" s="39"/>
      <c r="AB102" s="170">
        <f t="shared" si="370"/>
        <v>0</v>
      </c>
      <c r="AD102" s="169"/>
      <c r="AE102" s="39"/>
      <c r="AF102" s="39">
        <f t="shared" si="371"/>
        <v>0</v>
      </c>
      <c r="AG102" s="39"/>
      <c r="AH102" s="39"/>
      <c r="AI102" s="39"/>
      <c r="AJ102" s="170">
        <f t="shared" si="372"/>
        <v>0</v>
      </c>
      <c r="AL102" s="169"/>
      <c r="AM102" s="39"/>
      <c r="AN102" s="39">
        <f t="shared" si="373"/>
        <v>0</v>
      </c>
      <c r="AO102" s="39"/>
      <c r="AP102" s="39"/>
      <c r="AQ102" s="39"/>
      <c r="AR102" s="170">
        <f t="shared" si="374"/>
        <v>0</v>
      </c>
      <c r="AT102" s="169"/>
      <c r="AU102" s="39">
        <f>F102</f>
        <v>663</v>
      </c>
      <c r="AV102" s="39">
        <f t="shared" si="375"/>
        <v>99.45</v>
      </c>
      <c r="AW102" s="39"/>
      <c r="AX102" s="39"/>
      <c r="AY102" s="39"/>
      <c r="AZ102" s="170">
        <f t="shared" si="376"/>
        <v>762.45</v>
      </c>
      <c r="BB102" s="169"/>
      <c r="BC102" s="39"/>
      <c r="BD102" s="39">
        <f t="shared" si="377"/>
        <v>0</v>
      </c>
      <c r="BE102" s="39"/>
      <c r="BF102" s="39"/>
      <c r="BG102" s="39"/>
      <c r="BH102" s="170">
        <f t="shared" si="378"/>
        <v>0</v>
      </c>
      <c r="BJ102" s="169"/>
      <c r="BK102" s="39"/>
      <c r="BL102" s="39">
        <f t="shared" si="379"/>
        <v>0</v>
      </c>
      <c r="BM102" s="39"/>
      <c r="BN102" s="39"/>
      <c r="BO102" s="39"/>
      <c r="BP102" s="170">
        <f t="shared" si="380"/>
        <v>0</v>
      </c>
      <c r="BR102" s="169"/>
      <c r="BS102" s="39"/>
      <c r="BT102" s="39">
        <f t="shared" si="381"/>
        <v>0</v>
      </c>
      <c r="BU102" s="39"/>
      <c r="BV102" s="39"/>
      <c r="BW102" s="39"/>
      <c r="BX102" s="170">
        <f t="shared" si="382"/>
        <v>0</v>
      </c>
      <c r="BZ102" s="169"/>
      <c r="CA102" s="39"/>
      <c r="CB102" s="39">
        <f t="shared" si="383"/>
        <v>0</v>
      </c>
      <c r="CC102" s="39"/>
      <c r="CD102" s="39"/>
      <c r="CE102" s="39"/>
      <c r="CF102" s="170">
        <f t="shared" si="384"/>
        <v>0</v>
      </c>
      <c r="CH102" s="169"/>
      <c r="CI102" s="192">
        <f t="shared" si="385"/>
        <v>663</v>
      </c>
      <c r="CJ102" s="192">
        <f t="shared" si="386"/>
        <v>99.45</v>
      </c>
      <c r="CK102" s="192">
        <f t="shared" si="387"/>
        <v>0</v>
      </c>
      <c r="CL102" s="192">
        <f t="shared" si="388"/>
        <v>0</v>
      </c>
      <c r="CM102" s="192">
        <f t="shared" si="389"/>
        <v>0</v>
      </c>
      <c r="CN102" s="170">
        <f t="shared" si="390"/>
        <v>762.45</v>
      </c>
      <c r="CO102" s="243" t="str">
        <f t="shared" si="308"/>
        <v>OK</v>
      </c>
    </row>
    <row r="103" spans="1:93" ht="15.75" thickBot="1" x14ac:dyDescent="0.3">
      <c r="A103" s="3"/>
      <c r="B103" s="41" t="s">
        <v>133</v>
      </c>
      <c r="C103" s="225" t="s">
        <v>430</v>
      </c>
      <c r="D103" s="225" t="s">
        <v>269</v>
      </c>
      <c r="E103" s="169">
        <v>10</v>
      </c>
      <c r="F103" s="39">
        <f t="shared" si="366"/>
        <v>2210</v>
      </c>
      <c r="G103" s="39">
        <f>F103*0.15-0.25</f>
        <v>331.25</v>
      </c>
      <c r="H103" s="39"/>
      <c r="I103" s="39"/>
      <c r="J103" s="39"/>
      <c r="K103" s="170">
        <f t="shared" si="255"/>
        <v>2541.25</v>
      </c>
      <c r="L103" s="243" t="str">
        <f t="shared" si="365"/>
        <v>OK</v>
      </c>
      <c r="N103" s="169"/>
      <c r="O103" s="39"/>
      <c r="P103" s="39">
        <f t="shared" si="367"/>
        <v>0</v>
      </c>
      <c r="Q103" s="39"/>
      <c r="R103" s="39"/>
      <c r="S103" s="39"/>
      <c r="T103" s="170">
        <f t="shared" si="368"/>
        <v>0</v>
      </c>
      <c r="V103" s="169"/>
      <c r="W103" s="39"/>
      <c r="X103" s="39">
        <f t="shared" si="369"/>
        <v>0</v>
      </c>
      <c r="Y103" s="39"/>
      <c r="Z103" s="39"/>
      <c r="AA103" s="39"/>
      <c r="AB103" s="170">
        <f t="shared" si="370"/>
        <v>0</v>
      </c>
      <c r="AD103" s="169"/>
      <c r="AE103" s="39"/>
      <c r="AF103" s="39">
        <f t="shared" si="371"/>
        <v>0</v>
      </c>
      <c r="AG103" s="39"/>
      <c r="AH103" s="39"/>
      <c r="AI103" s="39"/>
      <c r="AJ103" s="170">
        <f t="shared" si="372"/>
        <v>0</v>
      </c>
      <c r="AL103" s="169"/>
      <c r="AM103" s="39">
        <f>$F$103*0.5</f>
        <v>1105</v>
      </c>
      <c r="AN103" s="39">
        <f t="shared" si="373"/>
        <v>165.75</v>
      </c>
      <c r="AO103" s="39"/>
      <c r="AP103" s="39"/>
      <c r="AQ103" s="39"/>
      <c r="AR103" s="170">
        <f t="shared" si="374"/>
        <v>1270.75</v>
      </c>
      <c r="AT103" s="169"/>
      <c r="AU103" s="39">
        <f>$F$103*0.5</f>
        <v>1105</v>
      </c>
      <c r="AV103" s="39">
        <f>AU103*0.15-0.25</f>
        <v>165.5</v>
      </c>
      <c r="AW103" s="39"/>
      <c r="AX103" s="39"/>
      <c r="AY103" s="39"/>
      <c r="AZ103" s="170">
        <f t="shared" si="376"/>
        <v>1270.5</v>
      </c>
      <c r="BB103" s="169"/>
      <c r="BC103" s="39"/>
      <c r="BD103" s="39">
        <f t="shared" si="377"/>
        <v>0</v>
      </c>
      <c r="BE103" s="39"/>
      <c r="BF103" s="39"/>
      <c r="BG103" s="39"/>
      <c r="BH103" s="170">
        <f t="shared" si="378"/>
        <v>0</v>
      </c>
      <c r="BJ103" s="169"/>
      <c r="BK103" s="39"/>
      <c r="BL103" s="39">
        <f t="shared" si="379"/>
        <v>0</v>
      </c>
      <c r="BM103" s="39"/>
      <c r="BN103" s="39"/>
      <c r="BO103" s="39"/>
      <c r="BP103" s="170">
        <f t="shared" si="380"/>
        <v>0</v>
      </c>
      <c r="BR103" s="169"/>
      <c r="BS103" s="39"/>
      <c r="BT103" s="39">
        <f t="shared" si="381"/>
        <v>0</v>
      </c>
      <c r="BU103" s="39"/>
      <c r="BV103" s="39"/>
      <c r="BW103" s="39"/>
      <c r="BX103" s="170">
        <f t="shared" si="382"/>
        <v>0</v>
      </c>
      <c r="BZ103" s="169"/>
      <c r="CA103" s="39"/>
      <c r="CB103" s="39">
        <f t="shared" si="383"/>
        <v>0</v>
      </c>
      <c r="CC103" s="39"/>
      <c r="CD103" s="39"/>
      <c r="CE103" s="39"/>
      <c r="CF103" s="170">
        <f t="shared" si="384"/>
        <v>0</v>
      </c>
      <c r="CH103" s="169"/>
      <c r="CI103" s="192">
        <f t="shared" si="385"/>
        <v>2210</v>
      </c>
      <c r="CJ103" s="192">
        <f t="shared" si="386"/>
        <v>331.25</v>
      </c>
      <c r="CK103" s="192">
        <f t="shared" si="387"/>
        <v>0</v>
      </c>
      <c r="CL103" s="192">
        <f t="shared" si="388"/>
        <v>0</v>
      </c>
      <c r="CM103" s="192">
        <f t="shared" si="389"/>
        <v>0</v>
      </c>
      <c r="CN103" s="170">
        <f t="shared" si="390"/>
        <v>2541.25</v>
      </c>
      <c r="CO103" s="243" t="str">
        <f t="shared" si="308"/>
        <v>OK</v>
      </c>
    </row>
    <row r="104" spans="1:93" ht="15.75" thickBot="1" x14ac:dyDescent="0.3">
      <c r="A104" s="3"/>
      <c r="B104" s="41"/>
      <c r="C104" s="93"/>
      <c r="D104" s="7"/>
      <c r="E104" s="169"/>
      <c r="F104" s="39">
        <f t="shared" si="366"/>
        <v>0</v>
      </c>
      <c r="G104" s="39">
        <f t="shared" si="254"/>
        <v>0</v>
      </c>
      <c r="H104" s="39"/>
      <c r="I104" s="39"/>
      <c r="J104" s="39"/>
      <c r="K104" s="170">
        <f t="shared" si="255"/>
        <v>0</v>
      </c>
      <c r="L104" s="243" t="str">
        <f t="shared" si="365"/>
        <v>OK</v>
      </c>
      <c r="N104" s="169"/>
      <c r="O104" s="39"/>
      <c r="P104" s="39">
        <f t="shared" si="367"/>
        <v>0</v>
      </c>
      <c r="Q104" s="39"/>
      <c r="R104" s="39"/>
      <c r="S104" s="39"/>
      <c r="T104" s="170">
        <f t="shared" si="368"/>
        <v>0</v>
      </c>
      <c r="V104" s="169"/>
      <c r="W104" s="39"/>
      <c r="X104" s="39">
        <f t="shared" si="369"/>
        <v>0</v>
      </c>
      <c r="Y104" s="39"/>
      <c r="Z104" s="39"/>
      <c r="AA104" s="39"/>
      <c r="AB104" s="170">
        <f t="shared" si="370"/>
        <v>0</v>
      </c>
      <c r="AD104" s="169"/>
      <c r="AE104" s="39"/>
      <c r="AF104" s="39">
        <f t="shared" si="371"/>
        <v>0</v>
      </c>
      <c r="AG104" s="39"/>
      <c r="AH104" s="39"/>
      <c r="AI104" s="39"/>
      <c r="AJ104" s="170">
        <f t="shared" si="372"/>
        <v>0</v>
      </c>
      <c r="AL104" s="169"/>
      <c r="AM104" s="39"/>
      <c r="AN104" s="39">
        <f t="shared" si="373"/>
        <v>0</v>
      </c>
      <c r="AO104" s="39"/>
      <c r="AP104" s="39"/>
      <c r="AQ104" s="39"/>
      <c r="AR104" s="170">
        <f t="shared" si="374"/>
        <v>0</v>
      </c>
      <c r="AT104" s="169"/>
      <c r="AU104" s="39"/>
      <c r="AV104" s="39">
        <f t="shared" si="375"/>
        <v>0</v>
      </c>
      <c r="AW104" s="39"/>
      <c r="AX104" s="39"/>
      <c r="AY104" s="39"/>
      <c r="AZ104" s="170">
        <f t="shared" si="376"/>
        <v>0</v>
      </c>
      <c r="BB104" s="169"/>
      <c r="BC104" s="39"/>
      <c r="BD104" s="39">
        <f t="shared" si="377"/>
        <v>0</v>
      </c>
      <c r="BE104" s="39"/>
      <c r="BF104" s="39"/>
      <c r="BG104" s="39"/>
      <c r="BH104" s="170">
        <f t="shared" si="378"/>
        <v>0</v>
      </c>
      <c r="BJ104" s="169"/>
      <c r="BK104" s="39"/>
      <c r="BL104" s="39">
        <f t="shared" si="379"/>
        <v>0</v>
      </c>
      <c r="BM104" s="39"/>
      <c r="BN104" s="39"/>
      <c r="BO104" s="39"/>
      <c r="BP104" s="170">
        <f t="shared" si="380"/>
        <v>0</v>
      </c>
      <c r="BR104" s="169"/>
      <c r="BS104" s="39"/>
      <c r="BT104" s="39">
        <f t="shared" si="381"/>
        <v>0</v>
      </c>
      <c r="BU104" s="39"/>
      <c r="BV104" s="39"/>
      <c r="BW104" s="39"/>
      <c r="BX104" s="170">
        <f t="shared" si="382"/>
        <v>0</v>
      </c>
      <c r="BZ104" s="169"/>
      <c r="CA104" s="39"/>
      <c r="CB104" s="39">
        <f t="shared" si="383"/>
        <v>0</v>
      </c>
      <c r="CC104" s="39"/>
      <c r="CD104" s="39"/>
      <c r="CE104" s="39"/>
      <c r="CF104" s="170">
        <f t="shared" si="384"/>
        <v>0</v>
      </c>
      <c r="CH104" s="169"/>
      <c r="CI104" s="192">
        <f t="shared" si="385"/>
        <v>0</v>
      </c>
      <c r="CJ104" s="192">
        <f t="shared" si="386"/>
        <v>0</v>
      </c>
      <c r="CK104" s="192">
        <f t="shared" si="387"/>
        <v>0</v>
      </c>
      <c r="CL104" s="192">
        <f t="shared" si="388"/>
        <v>0</v>
      </c>
      <c r="CM104" s="192">
        <f t="shared" si="389"/>
        <v>0</v>
      </c>
      <c r="CN104" s="170">
        <f t="shared" si="390"/>
        <v>0</v>
      </c>
      <c r="CO104" s="243" t="str">
        <f t="shared" si="308"/>
        <v>OK</v>
      </c>
    </row>
    <row r="105" spans="1:93" ht="15.75" thickBot="1" x14ac:dyDescent="0.3">
      <c r="A105" s="3"/>
      <c r="B105" s="41"/>
      <c r="C105" s="93"/>
      <c r="D105" s="7"/>
      <c r="E105" s="169"/>
      <c r="F105" s="39">
        <f t="shared" si="366"/>
        <v>0</v>
      </c>
      <c r="G105" s="39">
        <f t="shared" si="254"/>
        <v>0</v>
      </c>
      <c r="H105" s="39"/>
      <c r="I105" s="39"/>
      <c r="J105" s="39"/>
      <c r="K105" s="170">
        <f t="shared" si="255"/>
        <v>0</v>
      </c>
      <c r="L105" s="243" t="str">
        <f t="shared" si="365"/>
        <v>OK</v>
      </c>
      <c r="N105" s="169"/>
      <c r="O105" s="39"/>
      <c r="P105" s="39">
        <f t="shared" si="367"/>
        <v>0</v>
      </c>
      <c r="Q105" s="39"/>
      <c r="R105" s="39"/>
      <c r="S105" s="39"/>
      <c r="T105" s="170">
        <f t="shared" si="368"/>
        <v>0</v>
      </c>
      <c r="V105" s="169"/>
      <c r="W105" s="39"/>
      <c r="X105" s="39">
        <f t="shared" si="369"/>
        <v>0</v>
      </c>
      <c r="Y105" s="39"/>
      <c r="Z105" s="39"/>
      <c r="AA105" s="39"/>
      <c r="AB105" s="170">
        <f t="shared" si="370"/>
        <v>0</v>
      </c>
      <c r="AD105" s="169"/>
      <c r="AE105" s="39"/>
      <c r="AF105" s="39">
        <f t="shared" si="371"/>
        <v>0</v>
      </c>
      <c r="AG105" s="39"/>
      <c r="AH105" s="39"/>
      <c r="AI105" s="39"/>
      <c r="AJ105" s="170">
        <f t="shared" si="372"/>
        <v>0</v>
      </c>
      <c r="AL105" s="169"/>
      <c r="AM105" s="39"/>
      <c r="AN105" s="39">
        <f t="shared" si="373"/>
        <v>0</v>
      </c>
      <c r="AO105" s="39"/>
      <c r="AP105" s="39"/>
      <c r="AQ105" s="39"/>
      <c r="AR105" s="170">
        <f t="shared" si="374"/>
        <v>0</v>
      </c>
      <c r="AT105" s="169"/>
      <c r="AU105" s="39"/>
      <c r="AV105" s="39">
        <f t="shared" si="375"/>
        <v>0</v>
      </c>
      <c r="AW105" s="39"/>
      <c r="AX105" s="39"/>
      <c r="AY105" s="39"/>
      <c r="AZ105" s="170">
        <f t="shared" si="376"/>
        <v>0</v>
      </c>
      <c r="BB105" s="169"/>
      <c r="BC105" s="39"/>
      <c r="BD105" s="39">
        <f t="shared" si="377"/>
        <v>0</v>
      </c>
      <c r="BE105" s="39"/>
      <c r="BF105" s="39"/>
      <c r="BG105" s="39"/>
      <c r="BH105" s="170">
        <f t="shared" si="378"/>
        <v>0</v>
      </c>
      <c r="BJ105" s="169"/>
      <c r="BK105" s="39"/>
      <c r="BL105" s="39">
        <f t="shared" si="379"/>
        <v>0</v>
      </c>
      <c r="BM105" s="39"/>
      <c r="BN105" s="39"/>
      <c r="BO105" s="39"/>
      <c r="BP105" s="170">
        <f t="shared" si="380"/>
        <v>0</v>
      </c>
      <c r="BR105" s="169"/>
      <c r="BS105" s="39"/>
      <c r="BT105" s="39">
        <f t="shared" si="381"/>
        <v>0</v>
      </c>
      <c r="BU105" s="39"/>
      <c r="BV105" s="39"/>
      <c r="BW105" s="39"/>
      <c r="BX105" s="170">
        <f t="shared" si="382"/>
        <v>0</v>
      </c>
      <c r="BZ105" s="169"/>
      <c r="CA105" s="39"/>
      <c r="CB105" s="39">
        <f t="shared" si="383"/>
        <v>0</v>
      </c>
      <c r="CC105" s="39"/>
      <c r="CD105" s="39"/>
      <c r="CE105" s="39"/>
      <c r="CF105" s="170">
        <f t="shared" si="384"/>
        <v>0</v>
      </c>
      <c r="CH105" s="169"/>
      <c r="CI105" s="192">
        <f t="shared" si="385"/>
        <v>0</v>
      </c>
      <c r="CJ105" s="192">
        <f t="shared" si="386"/>
        <v>0</v>
      </c>
      <c r="CK105" s="192">
        <f t="shared" si="387"/>
        <v>0</v>
      </c>
      <c r="CL105" s="192">
        <f t="shared" si="388"/>
        <v>0</v>
      </c>
      <c r="CM105" s="192">
        <f t="shared" si="389"/>
        <v>0</v>
      </c>
      <c r="CN105" s="170">
        <f t="shared" si="390"/>
        <v>0</v>
      </c>
      <c r="CO105" s="243" t="str">
        <f t="shared" si="308"/>
        <v>OK</v>
      </c>
    </row>
    <row r="106" spans="1:93" ht="15.75" thickBot="1" x14ac:dyDescent="0.3">
      <c r="A106" s="80"/>
      <c r="B106" s="136" t="s">
        <v>138</v>
      </c>
      <c r="C106" s="136"/>
      <c r="D106" s="137"/>
      <c r="E106" s="185"/>
      <c r="F106" s="155"/>
      <c r="G106" s="155">
        <f t="shared" si="254"/>
        <v>0</v>
      </c>
      <c r="H106" s="155"/>
      <c r="I106" s="155"/>
      <c r="J106" s="155"/>
      <c r="K106" s="186"/>
      <c r="L106" s="243" t="str">
        <f t="shared" si="365"/>
        <v>OK</v>
      </c>
      <c r="N106" s="185"/>
      <c r="O106" s="155"/>
      <c r="P106" s="155">
        <f t="shared" si="367"/>
        <v>0</v>
      </c>
      <c r="Q106" s="155"/>
      <c r="R106" s="155"/>
      <c r="S106" s="155"/>
      <c r="T106" s="186"/>
      <c r="V106" s="185"/>
      <c r="W106" s="155"/>
      <c r="X106" s="155">
        <f t="shared" si="369"/>
        <v>0</v>
      </c>
      <c r="Y106" s="155"/>
      <c r="Z106" s="155"/>
      <c r="AA106" s="155"/>
      <c r="AB106" s="186"/>
      <c r="AD106" s="185"/>
      <c r="AE106" s="155"/>
      <c r="AF106" s="155">
        <f t="shared" si="371"/>
        <v>0</v>
      </c>
      <c r="AG106" s="155"/>
      <c r="AH106" s="155"/>
      <c r="AI106" s="155"/>
      <c r="AJ106" s="186"/>
      <c r="AL106" s="185"/>
      <c r="AM106" s="155"/>
      <c r="AN106" s="155">
        <f t="shared" si="373"/>
        <v>0</v>
      </c>
      <c r="AO106" s="155"/>
      <c r="AP106" s="155"/>
      <c r="AQ106" s="155"/>
      <c r="AR106" s="186"/>
      <c r="AT106" s="185"/>
      <c r="AU106" s="155"/>
      <c r="AV106" s="155">
        <f t="shared" si="375"/>
        <v>0</v>
      </c>
      <c r="AW106" s="155"/>
      <c r="AX106" s="155"/>
      <c r="AY106" s="155"/>
      <c r="AZ106" s="186"/>
      <c r="BB106" s="185"/>
      <c r="BC106" s="155"/>
      <c r="BD106" s="155">
        <f t="shared" si="377"/>
        <v>0</v>
      </c>
      <c r="BE106" s="155"/>
      <c r="BF106" s="155"/>
      <c r="BG106" s="155"/>
      <c r="BH106" s="186"/>
      <c r="BJ106" s="185"/>
      <c r="BK106" s="155"/>
      <c r="BL106" s="155">
        <f t="shared" si="379"/>
        <v>0</v>
      </c>
      <c r="BM106" s="155"/>
      <c r="BN106" s="155"/>
      <c r="BO106" s="155"/>
      <c r="BP106" s="186"/>
      <c r="BR106" s="185"/>
      <c r="BS106" s="155"/>
      <c r="BT106" s="155">
        <f t="shared" si="381"/>
        <v>0</v>
      </c>
      <c r="BU106" s="155"/>
      <c r="BV106" s="155"/>
      <c r="BW106" s="155"/>
      <c r="BX106" s="186"/>
      <c r="BZ106" s="185"/>
      <c r="CA106" s="155"/>
      <c r="CB106" s="155">
        <f t="shared" si="383"/>
        <v>0</v>
      </c>
      <c r="CC106" s="155"/>
      <c r="CD106" s="155"/>
      <c r="CE106" s="155"/>
      <c r="CF106" s="186"/>
      <c r="CH106" s="185"/>
      <c r="CI106" s="155"/>
      <c r="CJ106" s="155">
        <f t="shared" ref="CJ106" si="391">CI106*0.15</f>
        <v>0</v>
      </c>
      <c r="CK106" s="155"/>
      <c r="CL106" s="155"/>
      <c r="CM106" s="155"/>
      <c r="CN106" s="186"/>
      <c r="CO106" s="243" t="str">
        <f t="shared" si="308"/>
        <v>OK</v>
      </c>
    </row>
    <row r="107" spans="1:93" ht="45.75" thickBot="1" x14ac:dyDescent="0.3">
      <c r="A107" s="3"/>
      <c r="B107" s="41" t="s">
        <v>125</v>
      </c>
      <c r="C107" s="225" t="s">
        <v>269</v>
      </c>
      <c r="D107" s="225" t="s">
        <v>322</v>
      </c>
      <c r="E107" s="169">
        <v>24</v>
      </c>
      <c r="F107" s="39">
        <f t="shared" ref="F107:F109" si="392">E107*$C$2</f>
        <v>5304</v>
      </c>
      <c r="G107" s="39">
        <f t="shared" si="254"/>
        <v>795.6</v>
      </c>
      <c r="H107" s="39"/>
      <c r="I107" s="39"/>
      <c r="J107" s="39"/>
      <c r="K107" s="170">
        <f t="shared" si="255"/>
        <v>6099.6</v>
      </c>
      <c r="L107" s="243" t="str">
        <f t="shared" si="365"/>
        <v>OK</v>
      </c>
      <c r="N107" s="169"/>
      <c r="O107" s="39"/>
      <c r="P107" s="39">
        <f t="shared" si="367"/>
        <v>0</v>
      </c>
      <c r="Q107" s="39"/>
      <c r="R107" s="39"/>
      <c r="S107" s="39"/>
      <c r="T107" s="170">
        <f t="shared" ref="T107:T109" si="393">O107+P107+Q107+R107+S107</f>
        <v>0</v>
      </c>
      <c r="V107" s="169"/>
      <c r="W107" s="39"/>
      <c r="X107" s="39">
        <f t="shared" si="369"/>
        <v>0</v>
      </c>
      <c r="Y107" s="39"/>
      <c r="Z107" s="39"/>
      <c r="AA107" s="39"/>
      <c r="AB107" s="170">
        <f t="shared" ref="AB107:AB109" si="394">W107+X107+Y107+Z107+AA107</f>
        <v>0</v>
      </c>
      <c r="AD107" s="169"/>
      <c r="AE107" s="39"/>
      <c r="AF107" s="39">
        <f t="shared" si="371"/>
        <v>0</v>
      </c>
      <c r="AG107" s="39"/>
      <c r="AH107" s="39"/>
      <c r="AI107" s="39"/>
      <c r="AJ107" s="170">
        <f t="shared" ref="AJ107:AJ109" si="395">AE107+AF107+AG107+AH107+AI107</f>
        <v>0</v>
      </c>
      <c r="AL107" s="169"/>
      <c r="AM107" s="39"/>
      <c r="AN107" s="39">
        <f t="shared" si="373"/>
        <v>0</v>
      </c>
      <c r="AO107" s="39"/>
      <c r="AP107" s="39"/>
      <c r="AQ107" s="39"/>
      <c r="AR107" s="170">
        <f t="shared" ref="AR107:AR109" si="396">AM107+AN107+AO107+AP107+AQ107</f>
        <v>0</v>
      </c>
      <c r="AT107" s="169"/>
      <c r="AU107" s="39"/>
      <c r="AV107" s="39">
        <f t="shared" si="375"/>
        <v>0</v>
      </c>
      <c r="AW107" s="39"/>
      <c r="AX107" s="39"/>
      <c r="AY107" s="39"/>
      <c r="AZ107" s="170">
        <f t="shared" ref="AZ107:AZ109" si="397">AU107+AV107+AW107+AX107+AY107</f>
        <v>0</v>
      </c>
      <c r="BB107" s="169"/>
      <c r="BC107" s="39">
        <f>$F$107*0.25</f>
        <v>1326</v>
      </c>
      <c r="BD107" s="39">
        <f t="shared" si="377"/>
        <v>198.9</v>
      </c>
      <c r="BE107" s="39"/>
      <c r="BF107" s="39"/>
      <c r="BG107" s="39"/>
      <c r="BH107" s="170">
        <f t="shared" ref="BH107:BH109" si="398">BC107+BD107+BE107+BF107+BG107</f>
        <v>1524.9</v>
      </c>
      <c r="BJ107" s="169"/>
      <c r="BK107" s="39">
        <f>$F$107*0.25</f>
        <v>1326</v>
      </c>
      <c r="BL107" s="39">
        <f t="shared" si="379"/>
        <v>198.9</v>
      </c>
      <c r="BM107" s="39"/>
      <c r="BN107" s="39"/>
      <c r="BO107" s="39"/>
      <c r="BP107" s="170">
        <f t="shared" ref="BP107:BP109" si="399">BK107+BL107+BM107+BN107+BO107</f>
        <v>1524.9</v>
      </c>
      <c r="BR107" s="169"/>
      <c r="BS107" s="39">
        <f>$F$107*0.25</f>
        <v>1326</v>
      </c>
      <c r="BT107" s="39">
        <f t="shared" si="381"/>
        <v>198.9</v>
      </c>
      <c r="BU107" s="39"/>
      <c r="BV107" s="39"/>
      <c r="BW107" s="39"/>
      <c r="BX107" s="170">
        <f t="shared" ref="BX107:BX109" si="400">BS107+BT107+BU107+BV107+BW107</f>
        <v>1524.9</v>
      </c>
      <c r="BZ107" s="169"/>
      <c r="CA107" s="39">
        <f>$F$107*0.25</f>
        <v>1326</v>
      </c>
      <c r="CB107" s="39">
        <f t="shared" si="383"/>
        <v>198.9</v>
      </c>
      <c r="CC107" s="39"/>
      <c r="CD107" s="39"/>
      <c r="CE107" s="39"/>
      <c r="CF107" s="170">
        <f t="shared" ref="CF107:CF109" si="401">CA107+CB107+CC107+CD107+CE107</f>
        <v>1524.9</v>
      </c>
      <c r="CH107" s="169"/>
      <c r="CI107" s="192">
        <f t="shared" ref="CI107:CI109" si="402">O107+W107+AE107+AM107+AU107+BC107+BK107+BS107+CA107</f>
        <v>5304</v>
      </c>
      <c r="CJ107" s="192">
        <f t="shared" ref="CJ107:CJ109" si="403">P107+X107+AF107+AN107+AV107+BD107+BL107+BT107+CB107</f>
        <v>795.6</v>
      </c>
      <c r="CK107" s="192">
        <f t="shared" ref="CK107:CK109" si="404">Q107+Y107+AG107+AO107+AW107+BE107+BM107+BU107+CC107</f>
        <v>0</v>
      </c>
      <c r="CL107" s="192">
        <f t="shared" ref="CL107:CL109" si="405">R107+Z107+AH107+AP107+AX107+BF107+BN107+BV107+CD107</f>
        <v>0</v>
      </c>
      <c r="CM107" s="192">
        <f t="shared" ref="CM107:CM109" si="406">S107+AA107+AI107+AQ107+AY107+BG107+BO107+BW107+CE107</f>
        <v>0</v>
      </c>
      <c r="CN107" s="170">
        <f t="shared" ref="CN107:CN109" si="407">CI107+CJ107+CK107+CL107+CM107</f>
        <v>6099.6</v>
      </c>
      <c r="CO107" s="243" t="str">
        <f t="shared" si="308"/>
        <v>OK</v>
      </c>
    </row>
    <row r="108" spans="1:93" ht="45.75" thickBot="1" x14ac:dyDescent="0.3">
      <c r="A108" s="3"/>
      <c r="B108" s="41" t="s">
        <v>124</v>
      </c>
      <c r="C108" s="225" t="s">
        <v>269</v>
      </c>
      <c r="D108" s="225" t="s">
        <v>322</v>
      </c>
      <c r="E108" s="169">
        <v>12</v>
      </c>
      <c r="F108" s="39">
        <f t="shared" si="392"/>
        <v>2652</v>
      </c>
      <c r="G108" s="39">
        <f>F108*0.15-0.3</f>
        <v>397.5</v>
      </c>
      <c r="H108" s="39"/>
      <c r="I108" s="39"/>
      <c r="J108" s="39"/>
      <c r="K108" s="170">
        <f t="shared" si="255"/>
        <v>3049.5</v>
      </c>
      <c r="L108" s="243" t="str">
        <f t="shared" si="365"/>
        <v>OK</v>
      </c>
      <c r="N108" s="169"/>
      <c r="O108" s="39"/>
      <c r="P108" s="39">
        <f t="shared" si="367"/>
        <v>0</v>
      </c>
      <c r="Q108" s="39"/>
      <c r="R108" s="39"/>
      <c r="S108" s="39"/>
      <c r="T108" s="170">
        <f t="shared" si="393"/>
        <v>0</v>
      </c>
      <c r="V108" s="169"/>
      <c r="W108" s="39"/>
      <c r="X108" s="39">
        <f t="shared" si="369"/>
        <v>0</v>
      </c>
      <c r="Y108" s="39"/>
      <c r="Z108" s="39"/>
      <c r="AA108" s="39"/>
      <c r="AB108" s="170">
        <f t="shared" si="394"/>
        <v>0</v>
      </c>
      <c r="AD108" s="169"/>
      <c r="AE108" s="39"/>
      <c r="AF108" s="39">
        <f t="shared" si="371"/>
        <v>0</v>
      </c>
      <c r="AG108" s="39"/>
      <c r="AH108" s="39"/>
      <c r="AI108" s="39"/>
      <c r="AJ108" s="170">
        <f t="shared" si="395"/>
        <v>0</v>
      </c>
      <c r="AL108" s="169"/>
      <c r="AM108" s="39"/>
      <c r="AN108" s="39">
        <f t="shared" si="373"/>
        <v>0</v>
      </c>
      <c r="AO108" s="39"/>
      <c r="AP108" s="39"/>
      <c r="AQ108" s="39"/>
      <c r="AR108" s="170">
        <f t="shared" si="396"/>
        <v>0</v>
      </c>
      <c r="AT108" s="169"/>
      <c r="AU108" s="39"/>
      <c r="AV108" s="39">
        <f t="shared" si="375"/>
        <v>0</v>
      </c>
      <c r="AW108" s="39"/>
      <c r="AX108" s="39"/>
      <c r="AY108" s="39"/>
      <c r="AZ108" s="170">
        <f t="shared" si="397"/>
        <v>0</v>
      </c>
      <c r="BB108" s="169"/>
      <c r="BC108" s="39"/>
      <c r="BD108" s="39">
        <f t="shared" si="377"/>
        <v>0</v>
      </c>
      <c r="BE108" s="39"/>
      <c r="BF108" s="39"/>
      <c r="BG108" s="39"/>
      <c r="BH108" s="170">
        <f t="shared" si="398"/>
        <v>0</v>
      </c>
      <c r="BJ108" s="169"/>
      <c r="BK108" s="39"/>
      <c r="BL108" s="39">
        <f t="shared" si="379"/>
        <v>0</v>
      </c>
      <c r="BM108" s="39"/>
      <c r="BN108" s="39"/>
      <c r="BO108" s="39"/>
      <c r="BP108" s="170">
        <f t="shared" si="399"/>
        <v>0</v>
      </c>
      <c r="BR108" s="169"/>
      <c r="BS108" s="39">
        <f>$F$108*0.5</f>
        <v>1326</v>
      </c>
      <c r="BT108" s="39">
        <f>BS108*0.15-0.3</f>
        <v>198.6</v>
      </c>
      <c r="BU108" s="39"/>
      <c r="BV108" s="39"/>
      <c r="BW108" s="39"/>
      <c r="BX108" s="170">
        <f t="shared" si="400"/>
        <v>1524.6</v>
      </c>
      <c r="BZ108" s="169"/>
      <c r="CA108" s="39">
        <f>$F$108*0.5</f>
        <v>1326</v>
      </c>
      <c r="CB108" s="39">
        <f t="shared" si="383"/>
        <v>198.9</v>
      </c>
      <c r="CC108" s="39"/>
      <c r="CD108" s="39"/>
      <c r="CE108" s="39"/>
      <c r="CF108" s="170">
        <f t="shared" si="401"/>
        <v>1524.9</v>
      </c>
      <c r="CH108" s="169"/>
      <c r="CI108" s="192">
        <f t="shared" si="402"/>
        <v>2652</v>
      </c>
      <c r="CJ108" s="192">
        <f t="shared" si="403"/>
        <v>397.5</v>
      </c>
      <c r="CK108" s="192">
        <f t="shared" si="404"/>
        <v>0</v>
      </c>
      <c r="CL108" s="192">
        <f t="shared" si="405"/>
        <v>0</v>
      </c>
      <c r="CM108" s="192">
        <f t="shared" si="406"/>
        <v>0</v>
      </c>
      <c r="CN108" s="170">
        <f t="shared" si="407"/>
        <v>3049.5</v>
      </c>
      <c r="CO108" s="243" t="str">
        <f t="shared" si="308"/>
        <v>OK</v>
      </c>
    </row>
    <row r="109" spans="1:93" ht="15.75" thickBot="1" x14ac:dyDescent="0.3">
      <c r="A109" s="3"/>
      <c r="B109" s="41"/>
      <c r="C109" s="93"/>
      <c r="D109" s="7"/>
      <c r="E109" s="169"/>
      <c r="F109" s="39">
        <f t="shared" si="392"/>
        <v>0</v>
      </c>
      <c r="G109" s="39">
        <f t="shared" si="254"/>
        <v>0</v>
      </c>
      <c r="H109" s="39"/>
      <c r="I109" s="39"/>
      <c r="J109" s="39"/>
      <c r="K109" s="170">
        <f t="shared" si="255"/>
        <v>0</v>
      </c>
      <c r="L109" s="243" t="str">
        <f t="shared" si="365"/>
        <v>OK</v>
      </c>
      <c r="N109" s="169"/>
      <c r="O109" s="39"/>
      <c r="P109" s="39">
        <f t="shared" si="367"/>
        <v>0</v>
      </c>
      <c r="Q109" s="39"/>
      <c r="R109" s="39"/>
      <c r="S109" s="39"/>
      <c r="T109" s="170">
        <f t="shared" si="393"/>
        <v>0</v>
      </c>
      <c r="V109" s="169"/>
      <c r="W109" s="39"/>
      <c r="X109" s="39">
        <f t="shared" si="369"/>
        <v>0</v>
      </c>
      <c r="Y109" s="39"/>
      <c r="Z109" s="39"/>
      <c r="AA109" s="39"/>
      <c r="AB109" s="170">
        <f t="shared" si="394"/>
        <v>0</v>
      </c>
      <c r="AD109" s="169"/>
      <c r="AE109" s="39"/>
      <c r="AF109" s="39">
        <f t="shared" si="371"/>
        <v>0</v>
      </c>
      <c r="AG109" s="39"/>
      <c r="AH109" s="39"/>
      <c r="AI109" s="39"/>
      <c r="AJ109" s="170">
        <f t="shared" si="395"/>
        <v>0</v>
      </c>
      <c r="AL109" s="169"/>
      <c r="AM109" s="39"/>
      <c r="AN109" s="39">
        <f t="shared" si="373"/>
        <v>0</v>
      </c>
      <c r="AO109" s="39"/>
      <c r="AP109" s="39"/>
      <c r="AQ109" s="39"/>
      <c r="AR109" s="170">
        <f t="shared" si="396"/>
        <v>0</v>
      </c>
      <c r="AT109" s="169"/>
      <c r="AU109" s="39"/>
      <c r="AV109" s="39">
        <f t="shared" si="375"/>
        <v>0</v>
      </c>
      <c r="AW109" s="39"/>
      <c r="AX109" s="39"/>
      <c r="AY109" s="39"/>
      <c r="AZ109" s="170">
        <f t="shared" si="397"/>
        <v>0</v>
      </c>
      <c r="BB109" s="169"/>
      <c r="BC109" s="39"/>
      <c r="BD109" s="39">
        <f t="shared" si="377"/>
        <v>0</v>
      </c>
      <c r="BE109" s="39"/>
      <c r="BF109" s="39"/>
      <c r="BG109" s="39"/>
      <c r="BH109" s="170">
        <f t="shared" si="398"/>
        <v>0</v>
      </c>
      <c r="BJ109" s="169"/>
      <c r="BK109" s="39"/>
      <c r="BL109" s="39">
        <f t="shared" si="379"/>
        <v>0</v>
      </c>
      <c r="BM109" s="39"/>
      <c r="BN109" s="39"/>
      <c r="BO109" s="39"/>
      <c r="BP109" s="170">
        <f t="shared" si="399"/>
        <v>0</v>
      </c>
      <c r="BR109" s="169"/>
      <c r="BS109" s="39"/>
      <c r="BT109" s="39">
        <f t="shared" si="381"/>
        <v>0</v>
      </c>
      <c r="BU109" s="39"/>
      <c r="BV109" s="39"/>
      <c r="BW109" s="39"/>
      <c r="BX109" s="170">
        <f t="shared" si="400"/>
        <v>0</v>
      </c>
      <c r="BZ109" s="169"/>
      <c r="CA109" s="39"/>
      <c r="CB109" s="39">
        <f t="shared" si="383"/>
        <v>0</v>
      </c>
      <c r="CC109" s="39"/>
      <c r="CD109" s="39"/>
      <c r="CE109" s="39"/>
      <c r="CF109" s="170">
        <f t="shared" si="401"/>
        <v>0</v>
      </c>
      <c r="CH109" s="169"/>
      <c r="CI109" s="192">
        <f t="shared" si="402"/>
        <v>0</v>
      </c>
      <c r="CJ109" s="192">
        <f t="shared" si="403"/>
        <v>0</v>
      </c>
      <c r="CK109" s="192">
        <f t="shared" si="404"/>
        <v>0</v>
      </c>
      <c r="CL109" s="192">
        <f t="shared" si="405"/>
        <v>0</v>
      </c>
      <c r="CM109" s="192">
        <f t="shared" si="406"/>
        <v>0</v>
      </c>
      <c r="CN109" s="170">
        <f t="shared" si="407"/>
        <v>0</v>
      </c>
      <c r="CO109" s="243" t="str">
        <f t="shared" si="308"/>
        <v>OK</v>
      </c>
    </row>
    <row r="110" spans="1:93" ht="15.75" thickBot="1" x14ac:dyDescent="0.3">
      <c r="A110" s="80"/>
      <c r="B110" s="136"/>
      <c r="C110" s="136"/>
      <c r="D110" s="137"/>
      <c r="E110" s="185"/>
      <c r="F110" s="155"/>
      <c r="G110" s="155"/>
      <c r="H110" s="155"/>
      <c r="I110" s="155"/>
      <c r="J110" s="155"/>
      <c r="K110" s="186"/>
      <c r="L110" s="243" t="str">
        <f t="shared" si="365"/>
        <v>OK</v>
      </c>
      <c r="N110" s="185"/>
      <c r="O110" s="155"/>
      <c r="P110" s="155"/>
      <c r="Q110" s="155"/>
      <c r="R110" s="155"/>
      <c r="S110" s="155"/>
      <c r="T110" s="186"/>
      <c r="V110" s="185"/>
      <c r="W110" s="155"/>
      <c r="X110" s="155"/>
      <c r="Y110" s="155"/>
      <c r="Z110" s="155"/>
      <c r="AA110" s="155"/>
      <c r="AB110" s="186"/>
      <c r="AD110" s="185"/>
      <c r="AE110" s="155"/>
      <c r="AF110" s="155"/>
      <c r="AG110" s="155"/>
      <c r="AH110" s="155"/>
      <c r="AI110" s="155"/>
      <c r="AJ110" s="186"/>
      <c r="AL110" s="185"/>
      <c r="AM110" s="155"/>
      <c r="AN110" s="155"/>
      <c r="AO110" s="155"/>
      <c r="AP110" s="155"/>
      <c r="AQ110" s="155"/>
      <c r="AR110" s="186"/>
      <c r="AT110" s="185"/>
      <c r="AU110" s="155"/>
      <c r="AV110" s="155"/>
      <c r="AW110" s="155"/>
      <c r="AX110" s="155"/>
      <c r="AY110" s="155"/>
      <c r="AZ110" s="186"/>
      <c r="BB110" s="185"/>
      <c r="BC110" s="155"/>
      <c r="BD110" s="155"/>
      <c r="BE110" s="155"/>
      <c r="BF110" s="155"/>
      <c r="BG110" s="155"/>
      <c r="BH110" s="186"/>
      <c r="BJ110" s="185"/>
      <c r="BK110" s="155"/>
      <c r="BL110" s="155"/>
      <c r="BM110" s="155"/>
      <c r="BN110" s="155"/>
      <c r="BO110" s="155"/>
      <c r="BP110" s="186"/>
      <c r="BR110" s="185"/>
      <c r="BS110" s="155"/>
      <c r="BT110" s="155"/>
      <c r="BU110" s="155"/>
      <c r="BV110" s="155"/>
      <c r="BW110" s="155"/>
      <c r="BX110" s="186"/>
      <c r="BZ110" s="185"/>
      <c r="CA110" s="155"/>
      <c r="CB110" s="155"/>
      <c r="CC110" s="155"/>
      <c r="CD110" s="155"/>
      <c r="CE110" s="155"/>
      <c r="CF110" s="186"/>
      <c r="CH110" s="185"/>
      <c r="CI110" s="155"/>
      <c r="CJ110" s="155"/>
      <c r="CK110" s="155"/>
      <c r="CL110" s="155"/>
      <c r="CM110" s="155"/>
      <c r="CN110" s="186"/>
      <c r="CO110" s="243" t="str">
        <f t="shared" si="308"/>
        <v>OK</v>
      </c>
    </row>
    <row r="111" spans="1:93" ht="15.75" thickBot="1" x14ac:dyDescent="0.3">
      <c r="A111" s="3"/>
      <c r="B111" s="41"/>
      <c r="C111" s="93"/>
      <c r="D111" s="7"/>
      <c r="E111" s="169"/>
      <c r="F111" s="39">
        <f t="shared" ref="F111:F112" si="408">E111*$C$2</f>
        <v>0</v>
      </c>
      <c r="G111" s="39">
        <f t="shared" si="254"/>
        <v>0</v>
      </c>
      <c r="H111" s="39"/>
      <c r="I111" s="39"/>
      <c r="J111" s="39"/>
      <c r="K111" s="170">
        <f t="shared" si="255"/>
        <v>0</v>
      </c>
      <c r="L111" s="243" t="str">
        <f t="shared" si="365"/>
        <v>OK</v>
      </c>
      <c r="N111" s="169"/>
      <c r="O111" s="39"/>
      <c r="P111" s="39">
        <f t="shared" ref="P111:P112" si="409">O111*0.15</f>
        <v>0</v>
      </c>
      <c r="Q111" s="39"/>
      <c r="R111" s="39"/>
      <c r="S111" s="39"/>
      <c r="T111" s="170">
        <f t="shared" ref="T111:T112" si="410">O111+P111+Q111+R111+S111</f>
        <v>0</v>
      </c>
      <c r="V111" s="169"/>
      <c r="W111" s="39"/>
      <c r="X111" s="39">
        <f t="shared" ref="X111:X112" si="411">W111*0.15</f>
        <v>0</v>
      </c>
      <c r="Y111" s="39"/>
      <c r="Z111" s="39"/>
      <c r="AA111" s="39"/>
      <c r="AB111" s="170">
        <f t="shared" ref="AB111:AB112" si="412">W111+X111+Y111+Z111+AA111</f>
        <v>0</v>
      </c>
      <c r="AD111" s="169"/>
      <c r="AE111" s="39"/>
      <c r="AF111" s="39">
        <f t="shared" ref="AF111:AF112" si="413">AE111*0.15</f>
        <v>0</v>
      </c>
      <c r="AG111" s="39"/>
      <c r="AH111" s="39"/>
      <c r="AI111" s="39"/>
      <c r="AJ111" s="170">
        <f t="shared" ref="AJ111:AJ112" si="414">AE111+AF111+AG111+AH111+AI111</f>
        <v>0</v>
      </c>
      <c r="AL111" s="169"/>
      <c r="AM111" s="39"/>
      <c r="AN111" s="39">
        <f t="shared" ref="AN111:AN112" si="415">AM111*0.15</f>
        <v>0</v>
      </c>
      <c r="AO111" s="39"/>
      <c r="AP111" s="39"/>
      <c r="AQ111" s="39"/>
      <c r="AR111" s="170">
        <f t="shared" ref="AR111:AR112" si="416">AM111+AN111+AO111+AP111+AQ111</f>
        <v>0</v>
      </c>
      <c r="AT111" s="169"/>
      <c r="AU111" s="39"/>
      <c r="AV111" s="39">
        <f t="shared" ref="AV111:AV112" si="417">AU111*0.15</f>
        <v>0</v>
      </c>
      <c r="AW111" s="39"/>
      <c r="AX111" s="39"/>
      <c r="AY111" s="39"/>
      <c r="AZ111" s="170">
        <f t="shared" ref="AZ111:AZ112" si="418">AU111+AV111+AW111+AX111+AY111</f>
        <v>0</v>
      </c>
      <c r="BB111" s="169"/>
      <c r="BC111" s="39"/>
      <c r="BD111" s="39">
        <f t="shared" ref="BD111:BD112" si="419">BC111*0.15</f>
        <v>0</v>
      </c>
      <c r="BE111" s="39"/>
      <c r="BF111" s="39"/>
      <c r="BG111" s="39"/>
      <c r="BH111" s="170">
        <f t="shared" ref="BH111:BH112" si="420">BC111+BD111+BE111+BF111+BG111</f>
        <v>0</v>
      </c>
      <c r="BJ111" s="169"/>
      <c r="BK111" s="39"/>
      <c r="BL111" s="39">
        <f t="shared" ref="BL111:BL112" si="421">BK111*0.15</f>
        <v>0</v>
      </c>
      <c r="BM111" s="39"/>
      <c r="BN111" s="39"/>
      <c r="BO111" s="39"/>
      <c r="BP111" s="170">
        <f t="shared" ref="BP111:BP112" si="422">BK111+BL111+BM111+BN111+BO111</f>
        <v>0</v>
      </c>
      <c r="BR111" s="169"/>
      <c r="BS111" s="39"/>
      <c r="BT111" s="39">
        <f t="shared" ref="BT111:BT112" si="423">BS111*0.15</f>
        <v>0</v>
      </c>
      <c r="BU111" s="39"/>
      <c r="BV111" s="39"/>
      <c r="BW111" s="39"/>
      <c r="BX111" s="170">
        <f t="shared" ref="BX111:BX112" si="424">BS111+BT111+BU111+BV111+BW111</f>
        <v>0</v>
      </c>
      <c r="BZ111" s="169"/>
      <c r="CA111" s="39"/>
      <c r="CB111" s="39">
        <f t="shared" ref="CB111:CB112" si="425">CA111*0.15</f>
        <v>0</v>
      </c>
      <c r="CC111" s="39"/>
      <c r="CD111" s="39"/>
      <c r="CE111" s="39"/>
      <c r="CF111" s="170">
        <f t="shared" ref="CF111:CF112" si="426">CA111+CB111+CC111+CD111+CE111</f>
        <v>0</v>
      </c>
      <c r="CH111" s="169"/>
      <c r="CI111" s="192">
        <f t="shared" ref="CI111:CI112" si="427">O111+W111+AE111+AM111+AU111+BC111+BK111+BS111+CA111</f>
        <v>0</v>
      </c>
      <c r="CJ111" s="192">
        <f t="shared" ref="CJ111:CJ112" si="428">P111+X111+AF111+AN111+AV111+BD111+BL111+BT111+CB111</f>
        <v>0</v>
      </c>
      <c r="CK111" s="192">
        <f t="shared" ref="CK111:CK112" si="429">Q111+Y111+AG111+AO111+AW111+BE111+BM111+BU111+CC111</f>
        <v>0</v>
      </c>
      <c r="CL111" s="192">
        <f t="shared" ref="CL111:CL112" si="430">R111+Z111+AH111+AP111+AX111+BF111+BN111+BV111+CD111</f>
        <v>0</v>
      </c>
      <c r="CM111" s="192">
        <f t="shared" ref="CM111:CM112" si="431">S111+AA111+AI111+AQ111+AY111+BG111+BO111+BW111+CE111</f>
        <v>0</v>
      </c>
      <c r="CN111" s="170">
        <f t="shared" ref="CN111:CN112" si="432">CI111+CJ111+CK111+CL111+CM111</f>
        <v>0</v>
      </c>
      <c r="CO111" s="243" t="str">
        <f t="shared" si="308"/>
        <v>OK</v>
      </c>
    </row>
    <row r="112" spans="1:93" ht="15.75" thickBot="1" x14ac:dyDescent="0.3">
      <c r="A112" s="3"/>
      <c r="B112" s="41"/>
      <c r="C112" s="54"/>
      <c r="D112" s="55"/>
      <c r="E112" s="169"/>
      <c r="F112" s="39">
        <f t="shared" si="408"/>
        <v>0</v>
      </c>
      <c r="G112" s="39">
        <f t="shared" si="254"/>
        <v>0</v>
      </c>
      <c r="H112" s="39"/>
      <c r="I112" s="39"/>
      <c r="J112" s="39"/>
      <c r="K112" s="170">
        <f t="shared" si="255"/>
        <v>0</v>
      </c>
      <c r="L112" s="243" t="str">
        <f t="shared" si="365"/>
        <v>OK</v>
      </c>
      <c r="N112" s="169"/>
      <c r="O112" s="39"/>
      <c r="P112" s="39">
        <f t="shared" si="409"/>
        <v>0</v>
      </c>
      <c r="Q112" s="39"/>
      <c r="R112" s="39"/>
      <c r="S112" s="39"/>
      <c r="T112" s="170">
        <f t="shared" si="410"/>
        <v>0</v>
      </c>
      <c r="V112" s="169"/>
      <c r="W112" s="39"/>
      <c r="X112" s="39">
        <f t="shared" si="411"/>
        <v>0</v>
      </c>
      <c r="Y112" s="39"/>
      <c r="Z112" s="39"/>
      <c r="AA112" s="39"/>
      <c r="AB112" s="170">
        <f t="shared" si="412"/>
        <v>0</v>
      </c>
      <c r="AD112" s="169"/>
      <c r="AE112" s="39"/>
      <c r="AF112" s="39">
        <f t="shared" si="413"/>
        <v>0</v>
      </c>
      <c r="AG112" s="39"/>
      <c r="AH112" s="39"/>
      <c r="AI112" s="39"/>
      <c r="AJ112" s="170">
        <f t="shared" si="414"/>
        <v>0</v>
      </c>
      <c r="AL112" s="169"/>
      <c r="AM112" s="39"/>
      <c r="AN112" s="39">
        <f t="shared" si="415"/>
        <v>0</v>
      </c>
      <c r="AO112" s="39"/>
      <c r="AP112" s="39"/>
      <c r="AQ112" s="39"/>
      <c r="AR112" s="170">
        <f t="shared" si="416"/>
        <v>0</v>
      </c>
      <c r="AT112" s="169"/>
      <c r="AU112" s="39"/>
      <c r="AV112" s="39">
        <f t="shared" si="417"/>
        <v>0</v>
      </c>
      <c r="AW112" s="39"/>
      <c r="AX112" s="39"/>
      <c r="AY112" s="39"/>
      <c r="AZ112" s="170">
        <f t="shared" si="418"/>
        <v>0</v>
      </c>
      <c r="BB112" s="169"/>
      <c r="BC112" s="39"/>
      <c r="BD112" s="39">
        <f t="shared" si="419"/>
        <v>0</v>
      </c>
      <c r="BE112" s="39"/>
      <c r="BF112" s="39"/>
      <c r="BG112" s="39"/>
      <c r="BH112" s="170">
        <f t="shared" si="420"/>
        <v>0</v>
      </c>
      <c r="BJ112" s="169"/>
      <c r="BK112" s="39"/>
      <c r="BL112" s="39">
        <f t="shared" si="421"/>
        <v>0</v>
      </c>
      <c r="BM112" s="39"/>
      <c r="BN112" s="39"/>
      <c r="BO112" s="39"/>
      <c r="BP112" s="170">
        <f t="shared" si="422"/>
        <v>0</v>
      </c>
      <c r="BR112" s="169"/>
      <c r="BS112" s="39"/>
      <c r="BT112" s="39">
        <f t="shared" si="423"/>
        <v>0</v>
      </c>
      <c r="BU112" s="39"/>
      <c r="BV112" s="39"/>
      <c r="BW112" s="39"/>
      <c r="BX112" s="170">
        <f t="shared" si="424"/>
        <v>0</v>
      </c>
      <c r="BZ112" s="169"/>
      <c r="CA112" s="39"/>
      <c r="CB112" s="39">
        <f t="shared" si="425"/>
        <v>0</v>
      </c>
      <c r="CC112" s="39"/>
      <c r="CD112" s="39"/>
      <c r="CE112" s="39"/>
      <c r="CF112" s="170">
        <f t="shared" si="426"/>
        <v>0</v>
      </c>
      <c r="CH112" s="169"/>
      <c r="CI112" s="192">
        <f t="shared" si="427"/>
        <v>0</v>
      </c>
      <c r="CJ112" s="192">
        <f t="shared" si="428"/>
        <v>0</v>
      </c>
      <c r="CK112" s="192">
        <f t="shared" si="429"/>
        <v>0</v>
      </c>
      <c r="CL112" s="192">
        <f t="shared" si="430"/>
        <v>0</v>
      </c>
      <c r="CM112" s="192">
        <f t="shared" si="431"/>
        <v>0</v>
      </c>
      <c r="CN112" s="170">
        <f t="shared" si="432"/>
        <v>0</v>
      </c>
      <c r="CO112" s="243" t="str">
        <f t="shared" si="308"/>
        <v>OK</v>
      </c>
    </row>
    <row r="113" spans="1:93" ht="16.5" thickBot="1" x14ac:dyDescent="0.3">
      <c r="A113" s="22"/>
      <c r="B113" s="49" t="s">
        <v>83</v>
      </c>
      <c r="C113" s="151"/>
      <c r="D113" s="24"/>
      <c r="E113" s="181"/>
      <c r="F113" s="52">
        <f t="shared" ref="F113:K113" si="433">SUM(F64:F112)</f>
        <v>83317</v>
      </c>
      <c r="G113" s="52">
        <f t="shared" si="433"/>
        <v>12497.000000000002</v>
      </c>
      <c r="H113" s="52">
        <f t="shared" si="433"/>
        <v>6800</v>
      </c>
      <c r="I113" s="52">
        <f t="shared" si="433"/>
        <v>55900</v>
      </c>
      <c r="J113" s="52">
        <f t="shared" si="433"/>
        <v>0</v>
      </c>
      <c r="K113" s="187">
        <f t="shared" si="433"/>
        <v>158514</v>
      </c>
      <c r="L113" s="243" t="str">
        <f t="shared" si="365"/>
        <v>OK</v>
      </c>
      <c r="N113" s="181"/>
      <c r="O113" s="52">
        <f t="shared" ref="O113:T113" si="434">SUM(O64:O112)</f>
        <v>4729.3999999999996</v>
      </c>
      <c r="P113" s="52">
        <f t="shared" si="434"/>
        <v>709.40999999999985</v>
      </c>
      <c r="Q113" s="52">
        <f t="shared" si="434"/>
        <v>514.28571428571433</v>
      </c>
      <c r="R113" s="52">
        <f t="shared" si="434"/>
        <v>6000</v>
      </c>
      <c r="S113" s="52">
        <f t="shared" si="434"/>
        <v>0</v>
      </c>
      <c r="T113" s="187">
        <f t="shared" si="434"/>
        <v>11953.095714285713</v>
      </c>
      <c r="V113" s="181"/>
      <c r="W113" s="52">
        <f t="shared" ref="W113:AB113" si="435">SUM(W64:W112)</f>
        <v>19326.45</v>
      </c>
      <c r="X113" s="52">
        <f t="shared" si="435"/>
        <v>2898.9675000000002</v>
      </c>
      <c r="Y113" s="52">
        <f t="shared" si="435"/>
        <v>514.28571428571433</v>
      </c>
      <c r="Z113" s="52">
        <f t="shared" si="435"/>
        <v>4450</v>
      </c>
      <c r="AA113" s="52">
        <f t="shared" si="435"/>
        <v>0</v>
      </c>
      <c r="AB113" s="187">
        <f t="shared" si="435"/>
        <v>27189.703214285713</v>
      </c>
      <c r="AD113" s="181"/>
      <c r="AE113" s="52">
        <f t="shared" ref="AE113:AJ113" si="436">SUM(AE64:AE112)</f>
        <v>18840.25</v>
      </c>
      <c r="AF113" s="52">
        <f t="shared" si="436"/>
        <v>2826.0374999999999</v>
      </c>
      <c r="AG113" s="52">
        <f t="shared" si="436"/>
        <v>2754.2857142857142</v>
      </c>
      <c r="AH113" s="52">
        <f t="shared" si="436"/>
        <v>8805</v>
      </c>
      <c r="AI113" s="52">
        <f t="shared" si="436"/>
        <v>0</v>
      </c>
      <c r="AJ113" s="187">
        <f t="shared" si="436"/>
        <v>33225.573214285716</v>
      </c>
      <c r="AL113" s="181"/>
      <c r="AM113" s="52">
        <f t="shared" ref="AM113:AR113" si="437">SUM(AM64:AM112)</f>
        <v>17845.75</v>
      </c>
      <c r="AN113" s="52">
        <f t="shared" si="437"/>
        <v>2676.8624999999997</v>
      </c>
      <c r="AO113" s="52">
        <f t="shared" si="437"/>
        <v>1474.2857142857142</v>
      </c>
      <c r="AP113" s="52">
        <f t="shared" si="437"/>
        <v>16020</v>
      </c>
      <c r="AQ113" s="52">
        <f t="shared" si="437"/>
        <v>0</v>
      </c>
      <c r="AR113" s="187">
        <f t="shared" si="437"/>
        <v>38016.898214285713</v>
      </c>
      <c r="AT113" s="181"/>
      <c r="AU113" s="52">
        <f t="shared" ref="AU113:AZ113" si="438">SUM(AU64:AU112)</f>
        <v>14088.75</v>
      </c>
      <c r="AV113" s="52">
        <f t="shared" si="438"/>
        <v>2113.0625</v>
      </c>
      <c r="AW113" s="52">
        <f t="shared" si="438"/>
        <v>514.28571428571433</v>
      </c>
      <c r="AX113" s="52">
        <f t="shared" si="438"/>
        <v>14625</v>
      </c>
      <c r="AY113" s="52">
        <f t="shared" si="438"/>
        <v>0</v>
      </c>
      <c r="AZ113" s="187">
        <f t="shared" si="438"/>
        <v>31341.098214285714</v>
      </c>
      <c r="BB113" s="181"/>
      <c r="BC113" s="52">
        <f t="shared" ref="BC113:BH113" si="439">SUM(BC64:BC112)</f>
        <v>1326</v>
      </c>
      <c r="BD113" s="52">
        <f t="shared" si="439"/>
        <v>198.9</v>
      </c>
      <c r="BE113" s="52">
        <f t="shared" si="439"/>
        <v>0</v>
      </c>
      <c r="BF113" s="52">
        <f t="shared" si="439"/>
        <v>3000</v>
      </c>
      <c r="BG113" s="52">
        <f t="shared" si="439"/>
        <v>0</v>
      </c>
      <c r="BH113" s="187">
        <f t="shared" si="439"/>
        <v>4524.8999999999996</v>
      </c>
      <c r="BJ113" s="181"/>
      <c r="BK113" s="52">
        <f t="shared" ref="BK113:BP113" si="440">SUM(BK64:BK112)</f>
        <v>1591.2</v>
      </c>
      <c r="BL113" s="52">
        <f t="shared" si="440"/>
        <v>238.68</v>
      </c>
      <c r="BM113" s="52">
        <f t="shared" si="440"/>
        <v>514.28571428571433</v>
      </c>
      <c r="BN113" s="52">
        <f t="shared" si="440"/>
        <v>0</v>
      </c>
      <c r="BO113" s="52">
        <f t="shared" si="440"/>
        <v>0</v>
      </c>
      <c r="BP113" s="187">
        <f t="shared" si="440"/>
        <v>2344.1657142857143</v>
      </c>
      <c r="BR113" s="181"/>
      <c r="BS113" s="52">
        <f t="shared" ref="BS113:BX113" si="441">SUM(BS64:BS112)</f>
        <v>2652</v>
      </c>
      <c r="BT113" s="52">
        <f t="shared" si="441"/>
        <v>397.5</v>
      </c>
      <c r="BU113" s="52">
        <f t="shared" si="441"/>
        <v>0</v>
      </c>
      <c r="BV113" s="52">
        <f t="shared" si="441"/>
        <v>3000</v>
      </c>
      <c r="BW113" s="52">
        <f t="shared" si="441"/>
        <v>0</v>
      </c>
      <c r="BX113" s="187">
        <f t="shared" si="441"/>
        <v>6049.5</v>
      </c>
      <c r="BZ113" s="181"/>
      <c r="CA113" s="52">
        <f t="shared" ref="CA113:CF113" si="442">SUM(CA64:CA112)</f>
        <v>2917.2</v>
      </c>
      <c r="CB113" s="52">
        <f t="shared" si="442"/>
        <v>437.58000000000004</v>
      </c>
      <c r="CC113" s="52">
        <f t="shared" si="442"/>
        <v>514.28571428571433</v>
      </c>
      <c r="CD113" s="52">
        <f t="shared" si="442"/>
        <v>0</v>
      </c>
      <c r="CE113" s="52">
        <f t="shared" si="442"/>
        <v>0</v>
      </c>
      <c r="CF113" s="187">
        <f t="shared" si="442"/>
        <v>3869.0657142857144</v>
      </c>
      <c r="CH113" s="181"/>
      <c r="CI113" s="52">
        <f t="shared" ref="CI113:CN113" si="443">SUM(CI64:CI112)</f>
        <v>83317</v>
      </c>
      <c r="CJ113" s="52">
        <f t="shared" si="443"/>
        <v>12497.000000000002</v>
      </c>
      <c r="CK113" s="52">
        <f t="shared" si="443"/>
        <v>6800</v>
      </c>
      <c r="CL113" s="52">
        <f t="shared" si="443"/>
        <v>55900</v>
      </c>
      <c r="CM113" s="52">
        <f t="shared" si="443"/>
        <v>0</v>
      </c>
      <c r="CN113" s="187">
        <f t="shared" si="443"/>
        <v>158514</v>
      </c>
      <c r="CO113" s="243" t="str">
        <f t="shared" si="308"/>
        <v>OK</v>
      </c>
    </row>
    <row r="114" spans="1:93" ht="20.25" customHeight="1" thickBot="1" x14ac:dyDescent="0.45">
      <c r="A114" s="45"/>
      <c r="B114" s="46" t="s">
        <v>83</v>
      </c>
      <c r="C114" s="47"/>
      <c r="D114" s="165"/>
      <c r="E114" s="45"/>
      <c r="F114" s="188">
        <f t="shared" ref="F114:K114" si="444">F32+F61+F113+F11</f>
        <v>176517</v>
      </c>
      <c r="G114" s="188">
        <f t="shared" si="444"/>
        <v>26477</v>
      </c>
      <c r="H114" s="188">
        <f t="shared" si="444"/>
        <v>16400</v>
      </c>
      <c r="I114" s="188">
        <f t="shared" si="444"/>
        <v>227600</v>
      </c>
      <c r="J114" s="188">
        <f t="shared" si="444"/>
        <v>3000</v>
      </c>
      <c r="K114" s="189">
        <f t="shared" si="444"/>
        <v>449994</v>
      </c>
      <c r="L114" s="243" t="str">
        <f t="shared" si="365"/>
        <v>OK</v>
      </c>
      <c r="N114" s="45"/>
      <c r="O114" s="188">
        <f t="shared" ref="O114:S114" si="445">O32+O61+O113+O11</f>
        <v>24844.699999999997</v>
      </c>
      <c r="P114" s="188">
        <f t="shared" si="445"/>
        <v>3726.7049999999999</v>
      </c>
      <c r="Q114" s="188">
        <f t="shared" si="445"/>
        <v>1328.5714285714287</v>
      </c>
      <c r="R114" s="188">
        <f t="shared" si="445"/>
        <v>43050</v>
      </c>
      <c r="S114" s="188">
        <f t="shared" si="445"/>
        <v>3000</v>
      </c>
      <c r="T114" s="189">
        <f>T32+T61+T113</f>
        <v>60949.976428571426</v>
      </c>
      <c r="V114" s="45"/>
      <c r="W114" s="188">
        <f t="shared" ref="W114:AB114" si="446">W32+W61+W113+W11</f>
        <v>27337.7</v>
      </c>
      <c r="X114" s="188">
        <f t="shared" si="446"/>
        <v>4100.6550000000007</v>
      </c>
      <c r="Y114" s="188">
        <f t="shared" si="446"/>
        <v>1328.5714285714287</v>
      </c>
      <c r="Z114" s="188">
        <f t="shared" si="446"/>
        <v>27960</v>
      </c>
      <c r="AA114" s="188">
        <f t="shared" si="446"/>
        <v>0</v>
      </c>
      <c r="AB114" s="189">
        <f t="shared" si="446"/>
        <v>60726.926428571431</v>
      </c>
      <c r="AD114" s="45"/>
      <c r="AE114" s="188">
        <f t="shared" ref="AE114:AJ114" si="447">AE32+AE61+AE113+AE11</f>
        <v>34310.25</v>
      </c>
      <c r="AF114" s="188">
        <f t="shared" si="447"/>
        <v>5146.5375000000004</v>
      </c>
      <c r="AG114" s="188">
        <f t="shared" si="447"/>
        <v>3568.5714285714284</v>
      </c>
      <c r="AH114" s="188">
        <f t="shared" si="447"/>
        <v>36065</v>
      </c>
      <c r="AI114" s="188">
        <f t="shared" si="447"/>
        <v>0</v>
      </c>
      <c r="AJ114" s="189">
        <f t="shared" si="447"/>
        <v>79090.358928571426</v>
      </c>
      <c r="AL114" s="45"/>
      <c r="AM114" s="188">
        <f t="shared" ref="AM114:AR114" si="448">AM32+AM61+AM113+AM11</f>
        <v>34697</v>
      </c>
      <c r="AN114" s="188">
        <f t="shared" si="448"/>
        <v>5204.5499999999993</v>
      </c>
      <c r="AO114" s="188">
        <f t="shared" si="448"/>
        <v>4388.5714285714284</v>
      </c>
      <c r="AP114" s="188">
        <f t="shared" si="448"/>
        <v>40030</v>
      </c>
      <c r="AQ114" s="188">
        <f t="shared" si="448"/>
        <v>0</v>
      </c>
      <c r="AR114" s="189">
        <f t="shared" si="448"/>
        <v>84320.121428571423</v>
      </c>
      <c r="AT114" s="45"/>
      <c r="AU114" s="188">
        <f t="shared" ref="AU114:AZ114" si="449">AU32+AU61+AU113+AU11</f>
        <v>32873.75</v>
      </c>
      <c r="AV114" s="188">
        <f t="shared" si="449"/>
        <v>4930.8125</v>
      </c>
      <c r="AW114" s="188">
        <f t="shared" si="449"/>
        <v>1928.5714285714284</v>
      </c>
      <c r="AX114" s="188">
        <f t="shared" si="449"/>
        <v>38635</v>
      </c>
      <c r="AY114" s="188">
        <f t="shared" si="449"/>
        <v>0</v>
      </c>
      <c r="AZ114" s="189">
        <f t="shared" si="449"/>
        <v>78368.13392857142</v>
      </c>
      <c r="BB114" s="45"/>
      <c r="BC114" s="188">
        <f t="shared" ref="BC114:BH114" si="450">BC32+BC61+BC113+BC11</f>
        <v>4585.75</v>
      </c>
      <c r="BD114" s="188">
        <f t="shared" si="450"/>
        <v>687.86249999999995</v>
      </c>
      <c r="BE114" s="188">
        <f t="shared" si="450"/>
        <v>300</v>
      </c>
      <c r="BF114" s="188">
        <f t="shared" si="450"/>
        <v>14010</v>
      </c>
      <c r="BG114" s="188">
        <f t="shared" si="450"/>
        <v>0</v>
      </c>
      <c r="BH114" s="189">
        <f t="shared" si="450"/>
        <v>19583.612499999999</v>
      </c>
      <c r="BJ114" s="45"/>
      <c r="BK114" s="188">
        <f t="shared" ref="BK114:BP114" si="451">BK32+BK61+BK113+BK11</f>
        <v>2718.3</v>
      </c>
      <c r="BL114" s="188">
        <f t="shared" si="451"/>
        <v>407.745</v>
      </c>
      <c r="BM114" s="188">
        <f t="shared" si="451"/>
        <v>1328.5714285714287</v>
      </c>
      <c r="BN114" s="188">
        <f t="shared" si="451"/>
        <v>6500</v>
      </c>
      <c r="BO114" s="188">
        <f t="shared" si="451"/>
        <v>0</v>
      </c>
      <c r="BP114" s="189">
        <f t="shared" si="451"/>
        <v>10954.616428571429</v>
      </c>
      <c r="BR114" s="45"/>
      <c r="BS114" s="188">
        <f t="shared" ref="BS114:BX114" si="452">BS32+BS61+BS113+BS11</f>
        <v>5911.75</v>
      </c>
      <c r="BT114" s="188">
        <f t="shared" si="452"/>
        <v>886.46249999999998</v>
      </c>
      <c r="BU114" s="188">
        <f t="shared" si="452"/>
        <v>300</v>
      </c>
      <c r="BV114" s="188">
        <f t="shared" si="452"/>
        <v>14010</v>
      </c>
      <c r="BW114" s="188">
        <f t="shared" si="452"/>
        <v>0</v>
      </c>
      <c r="BX114" s="189">
        <f t="shared" si="452"/>
        <v>21108.212500000001</v>
      </c>
      <c r="BZ114" s="45"/>
      <c r="CA114" s="188">
        <f t="shared" ref="CA114:CF114" si="453">CA32+CA61+CA113+CA11</f>
        <v>9237.7999999999993</v>
      </c>
      <c r="CB114" s="188">
        <f t="shared" si="453"/>
        <v>1385.67</v>
      </c>
      <c r="CC114" s="188">
        <f t="shared" si="453"/>
        <v>1928.5714285714284</v>
      </c>
      <c r="CD114" s="188">
        <f t="shared" si="453"/>
        <v>7340</v>
      </c>
      <c r="CE114" s="188">
        <f t="shared" si="453"/>
        <v>0</v>
      </c>
      <c r="CF114" s="189">
        <f t="shared" si="453"/>
        <v>19892.041428571429</v>
      </c>
      <c r="CH114" s="45"/>
      <c r="CI114" s="188">
        <f t="shared" ref="CI114:CN114" si="454">CI32+CI61+CI113+CI11</f>
        <v>176517</v>
      </c>
      <c r="CJ114" s="188">
        <f t="shared" si="454"/>
        <v>26477</v>
      </c>
      <c r="CK114" s="188">
        <f t="shared" si="454"/>
        <v>16400</v>
      </c>
      <c r="CL114" s="188">
        <f t="shared" si="454"/>
        <v>227600</v>
      </c>
      <c r="CM114" s="188">
        <f t="shared" si="454"/>
        <v>3000</v>
      </c>
      <c r="CN114" s="189">
        <f t="shared" si="454"/>
        <v>449994</v>
      </c>
      <c r="CO114" s="243" t="str">
        <f t="shared" si="308"/>
        <v>OK</v>
      </c>
    </row>
    <row r="115" spans="1:93" ht="15.75" thickBot="1" x14ac:dyDescent="0.3">
      <c r="F115" s="243" t="str">
        <f t="shared" ref="F115:K115" si="455">IF(F11+F32+F61+F113=F114,"OK","ERROR")</f>
        <v>OK</v>
      </c>
      <c r="G115" s="243" t="str">
        <f t="shared" si="455"/>
        <v>OK</v>
      </c>
      <c r="H115" s="243" t="str">
        <f t="shared" si="455"/>
        <v>OK</v>
      </c>
      <c r="I115" s="243" t="str">
        <f t="shared" si="455"/>
        <v>OK</v>
      </c>
      <c r="J115" s="243" t="str">
        <f t="shared" si="455"/>
        <v>OK</v>
      </c>
      <c r="K115" s="243" t="str">
        <f t="shared" si="455"/>
        <v>OK</v>
      </c>
      <c r="L115" s="251" t="str">
        <f>IF(K114=K10+K14+K15+K16+K17+K18+K19+K20+K21+K23+K24+K25+K27+K28+K29+K30+K31+K35+K36+K37+K38+K39+K41+K42+K43+K44+K46+K47+K48+K49+K51+K52+K53+K54+K55+K56+K57+K58+K59+K60+K64+K65+K66+K67+K68+K70+K71+K72+K73+K74+K75+K76+K77+K78+K79+K80+K82+K83+K84+K85+K86+K87+K88+K90+K91+K92+K93+K94+K95+K97+K98+K99+K100+K101+K102+K103+K104+K105+K107+K108+K109+K111+K112,"OK","ERROR")</f>
        <v>OK</v>
      </c>
      <c r="O115" s="243" t="str">
        <f t="shared" ref="O115:S115" si="456">IF(O11+O32+O61+O113=O114,"OK","ERROR")</f>
        <v>OK</v>
      </c>
      <c r="P115" s="243" t="str">
        <f t="shared" si="456"/>
        <v>OK</v>
      </c>
      <c r="Q115" s="243" t="str">
        <f t="shared" si="456"/>
        <v>OK</v>
      </c>
      <c r="R115" s="243" t="str">
        <f t="shared" si="456"/>
        <v>OK</v>
      </c>
      <c r="S115" s="243" t="str">
        <f t="shared" si="456"/>
        <v>OK</v>
      </c>
      <c r="T115" s="243" t="str">
        <f>IF(T32+T61+T113=T114,"OK","ERROR")</f>
        <v>OK</v>
      </c>
      <c r="W115" s="243" t="str">
        <f t="shared" ref="W115:AB115" si="457">IF(W11+W32+W61+W113=W114,"OK","ERROR")</f>
        <v>OK</v>
      </c>
      <c r="X115" s="243" t="str">
        <f t="shared" si="457"/>
        <v>OK</v>
      </c>
      <c r="Y115" s="243" t="str">
        <f t="shared" si="457"/>
        <v>OK</v>
      </c>
      <c r="Z115" s="243" t="str">
        <f t="shared" si="457"/>
        <v>OK</v>
      </c>
      <c r="AA115" s="243" t="str">
        <f t="shared" si="457"/>
        <v>OK</v>
      </c>
      <c r="AB115" s="243" t="str">
        <f t="shared" si="457"/>
        <v>OK</v>
      </c>
      <c r="AE115" s="243" t="str">
        <f t="shared" ref="AE115:AJ115" si="458">IF(AE11+AE32+AE61+AE113=AE114,"OK","ERROR")</f>
        <v>OK</v>
      </c>
      <c r="AF115" s="243" t="str">
        <f t="shared" si="458"/>
        <v>OK</v>
      </c>
      <c r="AG115" s="243" t="str">
        <f t="shared" si="458"/>
        <v>OK</v>
      </c>
      <c r="AH115" s="243" t="str">
        <f t="shared" si="458"/>
        <v>OK</v>
      </c>
      <c r="AI115" s="243" t="str">
        <f t="shared" si="458"/>
        <v>OK</v>
      </c>
      <c r="AJ115" s="243" t="str">
        <f t="shared" si="458"/>
        <v>OK</v>
      </c>
      <c r="AM115" s="243" t="str">
        <f t="shared" ref="AM115:AR115" si="459">IF(AM11+AM32+AM61+AM113=AM114,"OK","ERROR")</f>
        <v>OK</v>
      </c>
      <c r="AN115" s="243" t="str">
        <f t="shared" si="459"/>
        <v>OK</v>
      </c>
      <c r="AO115" s="243" t="str">
        <f t="shared" si="459"/>
        <v>OK</v>
      </c>
      <c r="AP115" s="243" t="str">
        <f t="shared" si="459"/>
        <v>OK</v>
      </c>
      <c r="AQ115" s="243" t="str">
        <f t="shared" si="459"/>
        <v>OK</v>
      </c>
      <c r="AR115" s="243" t="str">
        <f t="shared" si="459"/>
        <v>OK</v>
      </c>
      <c r="AU115" s="243" t="str">
        <f t="shared" ref="AU115:AZ115" si="460">IF(AU11+AU32+AU61+AU113=AU114,"OK","ERROR")</f>
        <v>OK</v>
      </c>
      <c r="AV115" s="243" t="str">
        <f t="shared" si="460"/>
        <v>OK</v>
      </c>
      <c r="AW115" s="243" t="str">
        <f t="shared" si="460"/>
        <v>OK</v>
      </c>
      <c r="AX115" s="243" t="str">
        <f t="shared" si="460"/>
        <v>OK</v>
      </c>
      <c r="AY115" s="243" t="str">
        <f t="shared" si="460"/>
        <v>OK</v>
      </c>
      <c r="AZ115" s="243" t="str">
        <f t="shared" si="460"/>
        <v>OK</v>
      </c>
      <c r="BC115" s="243" t="str">
        <f t="shared" ref="BC115:BH115" si="461">IF(BC11+BC32+BC61+BC113=BC114,"OK","ERROR")</f>
        <v>OK</v>
      </c>
      <c r="BD115" s="243" t="str">
        <f t="shared" si="461"/>
        <v>OK</v>
      </c>
      <c r="BE115" s="243" t="str">
        <f t="shared" si="461"/>
        <v>OK</v>
      </c>
      <c r="BF115" s="243" t="str">
        <f t="shared" si="461"/>
        <v>OK</v>
      </c>
      <c r="BG115" s="243" t="str">
        <f t="shared" si="461"/>
        <v>OK</v>
      </c>
      <c r="BH115" s="243" t="str">
        <f t="shared" si="461"/>
        <v>OK</v>
      </c>
      <c r="BK115" s="243" t="str">
        <f t="shared" ref="BK115:BP115" si="462">IF(BK11+BK32+BK61+BK113=BK114,"OK","ERROR")</f>
        <v>OK</v>
      </c>
      <c r="BL115" s="243" t="str">
        <f t="shared" si="462"/>
        <v>OK</v>
      </c>
      <c r="BM115" s="243" t="str">
        <f t="shared" si="462"/>
        <v>OK</v>
      </c>
      <c r="BN115" s="243" t="str">
        <f t="shared" si="462"/>
        <v>OK</v>
      </c>
      <c r="BO115" s="243" t="str">
        <f t="shared" si="462"/>
        <v>OK</v>
      </c>
      <c r="BP115" s="243" t="str">
        <f t="shared" si="462"/>
        <v>OK</v>
      </c>
      <c r="BS115" s="243" t="str">
        <f t="shared" ref="BS115:BX115" si="463">IF(BS11+BS32+BS61+BS113=BS114,"OK","ERROR")</f>
        <v>OK</v>
      </c>
      <c r="BT115" s="243" t="str">
        <f t="shared" si="463"/>
        <v>OK</v>
      </c>
      <c r="BU115" s="243" t="str">
        <f t="shared" si="463"/>
        <v>OK</v>
      </c>
      <c r="BV115" s="243" t="str">
        <f t="shared" si="463"/>
        <v>OK</v>
      </c>
      <c r="BW115" s="243" t="str">
        <f t="shared" si="463"/>
        <v>OK</v>
      </c>
      <c r="BX115" s="243" t="str">
        <f t="shared" si="463"/>
        <v>OK</v>
      </c>
      <c r="CA115" s="243" t="str">
        <f t="shared" ref="CA115:CF115" si="464">IF(CA11+CA32+CA61+CA113=CA114,"OK","ERROR")</f>
        <v>OK</v>
      </c>
      <c r="CB115" s="243" t="str">
        <f t="shared" si="464"/>
        <v>OK</v>
      </c>
      <c r="CC115" s="243" t="str">
        <f t="shared" si="464"/>
        <v>OK</v>
      </c>
      <c r="CD115" s="243" t="str">
        <f t="shared" si="464"/>
        <v>OK</v>
      </c>
      <c r="CE115" s="243" t="str">
        <f t="shared" si="464"/>
        <v>OK</v>
      </c>
      <c r="CF115" s="243" t="str">
        <f t="shared" si="464"/>
        <v>OK</v>
      </c>
      <c r="CI115" s="243" t="str">
        <f t="shared" ref="CI115:CN115" si="465">IF(CI11+CI32+CI61+CI113=CI114,"OK","ERROR")</f>
        <v>OK</v>
      </c>
      <c r="CJ115" s="243" t="str">
        <f t="shared" si="465"/>
        <v>OK</v>
      </c>
      <c r="CK115" s="243" t="str">
        <f t="shared" si="465"/>
        <v>OK</v>
      </c>
      <c r="CL115" s="243" t="str">
        <f t="shared" si="465"/>
        <v>OK</v>
      </c>
      <c r="CM115" s="243" t="str">
        <f t="shared" si="465"/>
        <v>OK</v>
      </c>
      <c r="CN115" s="243" t="str">
        <f t="shared" si="465"/>
        <v>OK</v>
      </c>
    </row>
    <row r="116" spans="1:93" x14ac:dyDescent="0.25">
      <c r="F116" s="282"/>
    </row>
    <row r="117" spans="1:93" ht="15.75" thickBot="1" x14ac:dyDescent="0.3"/>
    <row r="118" spans="1:93" ht="17.25" customHeight="1" x14ac:dyDescent="0.4">
      <c r="B118" s="416" t="s">
        <v>280</v>
      </c>
      <c r="C118" s="417"/>
      <c r="D118" s="420"/>
      <c r="E118" s="421"/>
      <c r="F118" s="268" t="s">
        <v>78</v>
      </c>
      <c r="G118" s="268" t="s">
        <v>79</v>
      </c>
      <c r="H118" s="268" t="s">
        <v>278</v>
      </c>
      <c r="I118" s="268" t="s">
        <v>81</v>
      </c>
      <c r="J118" s="268" t="s">
        <v>279</v>
      </c>
      <c r="K118" s="240" t="s">
        <v>83</v>
      </c>
      <c r="M118" s="264" t="s">
        <v>281</v>
      </c>
      <c r="N118" s="265">
        <f>K114*K2</f>
        <v>382494.89999999997</v>
      </c>
    </row>
    <row r="119" spans="1:93" ht="16.5" thickBot="1" x14ac:dyDescent="0.3">
      <c r="B119" s="418"/>
      <c r="C119" s="419"/>
      <c r="D119" s="422" t="str">
        <f>A1</f>
        <v>LP - VRW</v>
      </c>
      <c r="E119" s="423"/>
      <c r="F119" s="236">
        <f>F114</f>
        <v>176517</v>
      </c>
      <c r="G119" s="236">
        <f>G114</f>
        <v>26477</v>
      </c>
      <c r="H119" s="236">
        <f>H114</f>
        <v>16400</v>
      </c>
      <c r="I119" s="236">
        <f>I114</f>
        <v>227600</v>
      </c>
      <c r="J119" s="236">
        <f>J114</f>
        <v>3000</v>
      </c>
      <c r="K119" s="237">
        <f>SUM(F119:J119)</f>
        <v>449994</v>
      </c>
      <c r="M119" s="266" t="s">
        <v>363</v>
      </c>
      <c r="N119" s="244">
        <f>K114-N118</f>
        <v>67499.100000000035</v>
      </c>
    </row>
    <row r="120" spans="1:93" ht="16.5" thickBot="1" x14ac:dyDescent="0.3">
      <c r="M120" s="267" t="s">
        <v>83</v>
      </c>
      <c r="N120" s="237">
        <f>N118+N119</f>
        <v>449994</v>
      </c>
    </row>
    <row r="121" spans="1:93" ht="15.75" customHeight="1" thickBot="1" x14ac:dyDescent="0.3">
      <c r="B121" s="430" t="s">
        <v>292</v>
      </c>
      <c r="C121" s="335" t="s">
        <v>290</v>
      </c>
      <c r="D121" s="336" t="s">
        <v>291</v>
      </c>
      <c r="E121" s="336" t="s">
        <v>378</v>
      </c>
      <c r="F121" s="337" t="s">
        <v>407</v>
      </c>
      <c r="H121" s="439" t="s">
        <v>293</v>
      </c>
      <c r="I121" s="428" t="s">
        <v>294</v>
      </c>
      <c r="J121" s="428"/>
      <c r="K121" s="241" t="s">
        <v>291</v>
      </c>
      <c r="N121" s="243" t="str">
        <f>IF(N120=K119,"OK","ERROR")</f>
        <v>OK</v>
      </c>
    </row>
    <row r="122" spans="1:93" ht="15" customHeight="1" x14ac:dyDescent="0.25">
      <c r="B122" s="431"/>
      <c r="C122" s="341" t="s">
        <v>282</v>
      </c>
      <c r="D122" s="342">
        <f>I10</f>
        <v>15000</v>
      </c>
      <c r="E122" s="346">
        <f>D122/$K$114</f>
        <v>3.3333777783703784E-2</v>
      </c>
      <c r="F122" s="343">
        <f>ROUND(D122,0)</f>
        <v>15000</v>
      </c>
      <c r="H122" s="440"/>
      <c r="I122" s="415" t="s">
        <v>295</v>
      </c>
      <c r="J122" s="415"/>
      <c r="K122" s="244">
        <f>I28</f>
        <v>8400</v>
      </c>
    </row>
    <row r="123" spans="1:93" ht="15" customHeight="1" x14ac:dyDescent="0.25">
      <c r="B123" s="431"/>
      <c r="C123" s="344" t="s">
        <v>283</v>
      </c>
      <c r="D123" s="333">
        <f>T114</f>
        <v>60949.976428571426</v>
      </c>
      <c r="E123" s="347">
        <f t="shared" ref="E123:E132" si="466">D123/$K$114</f>
        <v>0.13544619801279889</v>
      </c>
      <c r="F123" s="246">
        <f t="shared" ref="F123:F130" si="467">ROUND(D123,0)</f>
        <v>60950</v>
      </c>
      <c r="H123" s="440"/>
      <c r="I123" s="415" t="s">
        <v>296</v>
      </c>
      <c r="J123" s="415"/>
      <c r="K123" s="244">
        <f>I23+I29</f>
        <v>130000</v>
      </c>
    </row>
    <row r="124" spans="1:93" ht="15" customHeight="1" x14ac:dyDescent="0.25">
      <c r="B124" s="431"/>
      <c r="C124" s="344" t="s">
        <v>284</v>
      </c>
      <c r="D124" s="333">
        <f>AB114</f>
        <v>60726.926428571431</v>
      </c>
      <c r="E124" s="347">
        <f t="shared" si="466"/>
        <v>0.13495052473715524</v>
      </c>
      <c r="F124" s="246">
        <f t="shared" si="467"/>
        <v>60727</v>
      </c>
      <c r="H124" s="440"/>
      <c r="I124" s="415" t="s">
        <v>413</v>
      </c>
      <c r="J124" s="415"/>
      <c r="K124" s="244">
        <f>I20</f>
        <v>6000</v>
      </c>
    </row>
    <row r="125" spans="1:93" ht="15" customHeight="1" x14ac:dyDescent="0.25">
      <c r="B125" s="431"/>
      <c r="C125" s="344" t="s">
        <v>285</v>
      </c>
      <c r="D125" s="333">
        <f>AJ114</f>
        <v>79090.358928571426</v>
      </c>
      <c r="E125" s="347">
        <f t="shared" si="466"/>
        <v>0.17575869662389149</v>
      </c>
      <c r="F125" s="246">
        <f t="shared" si="467"/>
        <v>79090</v>
      </c>
      <c r="H125" s="440"/>
      <c r="I125" s="415" t="s">
        <v>298</v>
      </c>
      <c r="J125" s="415"/>
      <c r="K125" s="244">
        <f>I36</f>
        <v>12000</v>
      </c>
    </row>
    <row r="126" spans="1:93" ht="15" customHeight="1" x14ac:dyDescent="0.25">
      <c r="B126" s="431"/>
      <c r="C126" s="344" t="s">
        <v>286</v>
      </c>
      <c r="D126" s="333">
        <f>AR114</f>
        <v>84320.121428571423</v>
      </c>
      <c r="E126" s="347">
        <f t="shared" si="466"/>
        <v>0.18738054602632795</v>
      </c>
      <c r="F126" s="246">
        <f t="shared" si="467"/>
        <v>84320</v>
      </c>
      <c r="H126" s="440"/>
      <c r="I126" s="415"/>
      <c r="J126" s="415"/>
      <c r="K126" s="244">
        <f>I84</f>
        <v>0</v>
      </c>
    </row>
    <row r="127" spans="1:93" ht="15" customHeight="1" x14ac:dyDescent="0.25">
      <c r="B127" s="431"/>
      <c r="C127" s="344" t="s">
        <v>287</v>
      </c>
      <c r="D127" s="333">
        <f>AZ114</f>
        <v>78368.13392857142</v>
      </c>
      <c r="E127" s="347">
        <f t="shared" si="466"/>
        <v>0.17415373077990245</v>
      </c>
      <c r="F127" s="246">
        <f t="shared" si="467"/>
        <v>78368</v>
      </c>
      <c r="H127" s="440"/>
      <c r="I127" s="415" t="s">
        <v>299</v>
      </c>
      <c r="J127" s="415"/>
      <c r="K127" s="244">
        <f>I74+I75</f>
        <v>8500</v>
      </c>
    </row>
    <row r="128" spans="1:93" ht="15" customHeight="1" x14ac:dyDescent="0.25">
      <c r="B128" s="431"/>
      <c r="C128" s="344" t="s">
        <v>288</v>
      </c>
      <c r="D128" s="333">
        <f>BH114</f>
        <v>19583.612499999999</v>
      </c>
      <c r="E128" s="347">
        <f t="shared" si="466"/>
        <v>4.3519719151810909E-2</v>
      </c>
      <c r="F128" s="246">
        <f t="shared" si="467"/>
        <v>19584</v>
      </c>
      <c r="H128" s="440"/>
      <c r="I128" s="415" t="s">
        <v>304</v>
      </c>
      <c r="J128" s="415"/>
      <c r="K128" s="244">
        <f>I91+I56</f>
        <v>2400</v>
      </c>
    </row>
    <row r="129" spans="2:11" ht="15" customHeight="1" x14ac:dyDescent="0.25">
      <c r="B129" s="431"/>
      <c r="C129" s="344" t="s">
        <v>289</v>
      </c>
      <c r="D129" s="333">
        <f>BP114</f>
        <v>10954.616428571429</v>
      </c>
      <c r="E129" s="347">
        <f t="shared" si="466"/>
        <v>2.4343916649047385E-2</v>
      </c>
      <c r="F129" s="246">
        <f t="shared" si="467"/>
        <v>10955</v>
      </c>
      <c r="H129" s="440"/>
      <c r="I129" s="415" t="s">
        <v>300</v>
      </c>
      <c r="J129" s="415"/>
      <c r="K129" s="244">
        <f>I38</f>
        <v>300</v>
      </c>
    </row>
    <row r="130" spans="2:11" ht="15" customHeight="1" x14ac:dyDescent="0.25">
      <c r="B130" s="431"/>
      <c r="C130" s="344" t="s">
        <v>408</v>
      </c>
      <c r="D130" s="333">
        <f>BX114</f>
        <v>21108.212500000001</v>
      </c>
      <c r="E130" s="347">
        <f t="shared" si="466"/>
        <v>4.6907764325746566E-2</v>
      </c>
      <c r="F130" s="246">
        <f t="shared" si="467"/>
        <v>21108</v>
      </c>
      <c r="H130" s="440"/>
      <c r="I130" s="415" t="s">
        <v>301</v>
      </c>
      <c r="J130" s="415"/>
      <c r="K130" s="244">
        <f>I99+I64</f>
        <v>45000</v>
      </c>
    </row>
    <row r="131" spans="2:11" ht="15" customHeight="1" thickBot="1" x14ac:dyDescent="0.3">
      <c r="B131" s="431"/>
      <c r="C131" s="344" t="s">
        <v>409</v>
      </c>
      <c r="D131" s="333">
        <f>CF114</f>
        <v>19892.041428571429</v>
      </c>
      <c r="E131" s="347">
        <f t="shared" si="466"/>
        <v>4.4205125909615305E-2</v>
      </c>
      <c r="F131" s="246">
        <f>ROUND(D131,0)</f>
        <v>19892</v>
      </c>
      <c r="H131" s="440"/>
      <c r="I131" s="415" t="s">
        <v>302</v>
      </c>
      <c r="J131" s="415"/>
      <c r="K131" s="244">
        <f>I10</f>
        <v>15000</v>
      </c>
    </row>
    <row r="132" spans="2:11" ht="15" customHeight="1" thickBot="1" x14ac:dyDescent="0.3">
      <c r="B132" s="431"/>
      <c r="C132" s="345"/>
      <c r="D132" s="334"/>
      <c r="E132" s="334">
        <f t="shared" si="466"/>
        <v>0</v>
      </c>
      <c r="F132" s="245"/>
      <c r="H132" s="441"/>
      <c r="I132" s="428" t="s">
        <v>83</v>
      </c>
      <c r="J132" s="428"/>
      <c r="K132" s="245">
        <f>SUM(K122:K131)</f>
        <v>227600</v>
      </c>
    </row>
    <row r="133" spans="2:11" ht="16.5" customHeight="1" thickBot="1" x14ac:dyDescent="0.3">
      <c r="B133" s="432"/>
      <c r="C133" s="338" t="s">
        <v>83</v>
      </c>
      <c r="D133" s="339">
        <f>SUM(D122:D132)</f>
        <v>449994</v>
      </c>
      <c r="E133" s="339">
        <f>SUM(E122:E132)</f>
        <v>1</v>
      </c>
      <c r="F133" s="340">
        <f>SUM(F122:F132)</f>
        <v>449994</v>
      </c>
      <c r="K133" s="243" t="str">
        <f>IF(I114=K132,"OK","ERROR")</f>
        <v>OK</v>
      </c>
    </row>
    <row r="134" spans="2:11" ht="15.75" thickBot="1" x14ac:dyDescent="0.3">
      <c r="D134" s="326" t="str">
        <f>IF(K114=D133,"OK","ERROR")</f>
        <v>OK</v>
      </c>
      <c r="F134" s="326" t="str">
        <f>IF(K114=F133,"OK","ERROR")</f>
        <v>OK</v>
      </c>
    </row>
    <row r="135" spans="2:11" ht="15.75" thickBot="1" x14ac:dyDescent="0.3"/>
    <row r="136" spans="2:11" ht="15.75" x14ac:dyDescent="0.25">
      <c r="B136" s="435" t="s">
        <v>381</v>
      </c>
      <c r="C136" s="286" t="s">
        <v>379</v>
      </c>
      <c r="D136" s="241" t="s">
        <v>378</v>
      </c>
      <c r="H136" s="439" t="s">
        <v>364</v>
      </c>
      <c r="I136" s="428" t="s">
        <v>294</v>
      </c>
      <c r="J136" s="428"/>
      <c r="K136" s="241" t="s">
        <v>291</v>
      </c>
    </row>
    <row r="137" spans="2:11" ht="15.75" x14ac:dyDescent="0.25">
      <c r="B137" s="436"/>
      <c r="C137" s="287" t="s">
        <v>78</v>
      </c>
      <c r="D137" s="283">
        <f>F114/$K$114</f>
        <v>0.39226523020306936</v>
      </c>
      <c r="H137" s="440"/>
      <c r="I137" s="415" t="s">
        <v>365</v>
      </c>
      <c r="J137" s="415"/>
      <c r="K137" s="244">
        <f>J23</f>
        <v>3000</v>
      </c>
    </row>
    <row r="138" spans="2:11" ht="16.5" thickBot="1" x14ac:dyDescent="0.3">
      <c r="B138" s="436"/>
      <c r="C138" s="287" t="s">
        <v>79</v>
      </c>
      <c r="D138" s="283">
        <f>G114/$K$114</f>
        <v>5.8838562291941669E-2</v>
      </c>
      <c r="H138" s="440"/>
      <c r="I138" s="415" t="s">
        <v>302</v>
      </c>
      <c r="J138" s="415"/>
      <c r="K138" s="242"/>
    </row>
    <row r="139" spans="2:11" ht="16.5" thickBot="1" x14ac:dyDescent="0.3">
      <c r="B139" s="436"/>
      <c r="C139" s="287" t="s">
        <v>278</v>
      </c>
      <c r="D139" s="283">
        <f>H114/$K$114</f>
        <v>3.6444930376849469E-2</v>
      </c>
      <c r="H139" s="441"/>
      <c r="I139" s="428" t="s">
        <v>83</v>
      </c>
      <c r="J139" s="428"/>
      <c r="K139" s="245">
        <f>SUM(K137:K138)</f>
        <v>3000</v>
      </c>
    </row>
    <row r="140" spans="2:11" ht="16.5" thickBot="1" x14ac:dyDescent="0.3">
      <c r="B140" s="436"/>
      <c r="C140" s="287" t="s">
        <v>376</v>
      </c>
      <c r="D140" s="283">
        <f>I114/$K$114</f>
        <v>0.50578452157139875</v>
      </c>
      <c r="K140" s="243" t="str">
        <f>IF(J114=K139,"OK","ERROR")</f>
        <v>OK</v>
      </c>
    </row>
    <row r="141" spans="2:11" ht="15.75" x14ac:dyDescent="0.25">
      <c r="B141" s="436"/>
      <c r="C141" s="287" t="s">
        <v>377</v>
      </c>
      <c r="D141" s="283">
        <f>J114/$K$114</f>
        <v>6.6667555567407567E-3</v>
      </c>
    </row>
    <row r="142" spans="2:11" ht="16.5" thickBot="1" x14ac:dyDescent="0.3">
      <c r="B142" s="436"/>
      <c r="C142" s="288" t="s">
        <v>83</v>
      </c>
      <c r="D142" s="284">
        <f>SUM(D137:D141)</f>
        <v>1</v>
      </c>
    </row>
    <row r="143" spans="2:11" ht="15.75" thickBot="1" x14ac:dyDescent="0.3">
      <c r="B143" s="436"/>
    </row>
    <row r="144" spans="2:11" ht="15.75" x14ac:dyDescent="0.25">
      <c r="B144" s="436"/>
      <c r="C144" s="286" t="s">
        <v>380</v>
      </c>
      <c r="D144" s="241" t="s">
        <v>378</v>
      </c>
    </row>
    <row r="145" spans="2:4" ht="15.75" x14ac:dyDescent="0.25">
      <c r="B145" s="436"/>
      <c r="C145" s="287" t="s">
        <v>369</v>
      </c>
      <c r="D145" s="283">
        <f>(K10+K32)/K114</f>
        <v>0.52348653537602718</v>
      </c>
    </row>
    <row r="146" spans="2:4" ht="15.75" x14ac:dyDescent="0.25">
      <c r="B146" s="436"/>
      <c r="C146" s="287" t="s">
        <v>370</v>
      </c>
      <c r="D146" s="283">
        <f>K61/K114</f>
        <v>0.12425543451690464</v>
      </c>
    </row>
    <row r="147" spans="2:4" ht="15.75" x14ac:dyDescent="0.25">
      <c r="B147" s="436"/>
      <c r="C147" s="287" t="s">
        <v>371</v>
      </c>
      <c r="D147" s="283">
        <f>K113/K114</f>
        <v>0.35225803010706808</v>
      </c>
    </row>
    <row r="148" spans="2:4" ht="16.5" thickBot="1" x14ac:dyDescent="0.3">
      <c r="B148" s="437"/>
      <c r="C148" s="288" t="s">
        <v>83</v>
      </c>
      <c r="D148" s="285">
        <f>SUM(D145:D147)</f>
        <v>1</v>
      </c>
    </row>
    <row r="168" spans="3:4" x14ac:dyDescent="0.25">
      <c r="C168" t="s">
        <v>72</v>
      </c>
      <c r="D168">
        <v>262</v>
      </c>
    </row>
    <row r="169" spans="3:4" x14ac:dyDescent="0.25">
      <c r="C169" t="s">
        <v>74</v>
      </c>
      <c r="D169">
        <v>278</v>
      </c>
    </row>
    <row r="170" spans="3:4" x14ac:dyDescent="0.25">
      <c r="C170" t="s">
        <v>75</v>
      </c>
      <c r="D170">
        <v>118</v>
      </c>
    </row>
    <row r="171" spans="3:4" x14ac:dyDescent="0.25">
      <c r="C171" t="s">
        <v>77</v>
      </c>
      <c r="D171">
        <v>280</v>
      </c>
    </row>
    <row r="172" spans="3:4" x14ac:dyDescent="0.25">
      <c r="C172" t="s">
        <v>84</v>
      </c>
      <c r="D172">
        <v>110</v>
      </c>
    </row>
    <row r="173" spans="3:4" x14ac:dyDescent="0.25">
      <c r="C173" t="s">
        <v>87</v>
      </c>
      <c r="D173">
        <v>232</v>
      </c>
    </row>
    <row r="174" spans="3:4" x14ac:dyDescent="0.25">
      <c r="C174" t="s">
        <v>88</v>
      </c>
      <c r="D174">
        <v>233</v>
      </c>
    </row>
    <row r="175" spans="3:4" x14ac:dyDescent="0.25">
      <c r="C175" t="s">
        <v>89</v>
      </c>
      <c r="D175">
        <v>253</v>
      </c>
    </row>
    <row r="176" spans="3:4" x14ac:dyDescent="0.25">
      <c r="C176" t="s">
        <v>90</v>
      </c>
      <c r="D176">
        <v>148</v>
      </c>
    </row>
    <row r="177" spans="3:4" x14ac:dyDescent="0.25">
      <c r="C177" t="s">
        <v>91</v>
      </c>
      <c r="D177">
        <v>121</v>
      </c>
    </row>
    <row r="178" spans="3:4" x14ac:dyDescent="0.25">
      <c r="C178" t="s">
        <v>92</v>
      </c>
      <c r="D178">
        <v>286</v>
      </c>
    </row>
    <row r="179" spans="3:4" x14ac:dyDescent="0.25">
      <c r="C179" t="s">
        <v>93</v>
      </c>
      <c r="D179">
        <v>200</v>
      </c>
    </row>
    <row r="180" spans="3:4" x14ac:dyDescent="0.25">
      <c r="C180" t="s">
        <v>94</v>
      </c>
      <c r="D180">
        <v>275</v>
      </c>
    </row>
    <row r="181" spans="3:4" x14ac:dyDescent="0.25">
      <c r="C181" t="s">
        <v>95</v>
      </c>
      <c r="D181">
        <v>131</v>
      </c>
    </row>
    <row r="182" spans="3:4" x14ac:dyDescent="0.25">
      <c r="C182" t="s">
        <v>96</v>
      </c>
      <c r="D182">
        <v>137</v>
      </c>
    </row>
    <row r="183" spans="3:4" x14ac:dyDescent="0.25">
      <c r="C183" t="s">
        <v>97</v>
      </c>
      <c r="D183">
        <v>118</v>
      </c>
    </row>
    <row r="184" spans="3:4" x14ac:dyDescent="0.25">
      <c r="C184" t="s">
        <v>98</v>
      </c>
      <c r="D184">
        <v>185</v>
      </c>
    </row>
    <row r="185" spans="3:4" x14ac:dyDescent="0.25">
      <c r="C185" t="s">
        <v>99</v>
      </c>
      <c r="D185">
        <v>202</v>
      </c>
    </row>
    <row r="186" spans="3:4" x14ac:dyDescent="0.25">
      <c r="C186" t="s">
        <v>100</v>
      </c>
      <c r="D186">
        <v>236</v>
      </c>
    </row>
    <row r="187" spans="3:4" x14ac:dyDescent="0.25">
      <c r="C187" t="s">
        <v>101</v>
      </c>
      <c r="D187">
        <v>238</v>
      </c>
    </row>
    <row r="188" spans="3:4" x14ac:dyDescent="0.25">
      <c r="C188" t="s">
        <v>102</v>
      </c>
      <c r="D188">
        <v>80</v>
      </c>
    </row>
    <row r="189" spans="3:4" x14ac:dyDescent="0.25">
      <c r="C189" t="s">
        <v>103</v>
      </c>
      <c r="D189">
        <v>100</v>
      </c>
    </row>
    <row r="190" spans="3:4" x14ac:dyDescent="0.25">
      <c r="C190" s="42" t="s">
        <v>104</v>
      </c>
      <c r="D190">
        <v>120</v>
      </c>
    </row>
    <row r="191" spans="3:4" x14ac:dyDescent="0.25">
      <c r="C191" t="s">
        <v>105</v>
      </c>
      <c r="D191">
        <v>104</v>
      </c>
    </row>
    <row r="192" spans="3:4" x14ac:dyDescent="0.25">
      <c r="C192" t="s">
        <v>106</v>
      </c>
      <c r="D192">
        <v>100</v>
      </c>
    </row>
    <row r="193" spans="3:4" x14ac:dyDescent="0.25">
      <c r="C193" t="s">
        <v>107</v>
      </c>
      <c r="D193">
        <v>324</v>
      </c>
    </row>
    <row r="194" spans="3:4" x14ac:dyDescent="0.25">
      <c r="C194" t="s">
        <v>108</v>
      </c>
      <c r="D194">
        <v>140</v>
      </c>
    </row>
    <row r="195" spans="3:4" x14ac:dyDescent="0.25">
      <c r="C195" t="s">
        <v>109</v>
      </c>
      <c r="D195">
        <v>80</v>
      </c>
    </row>
    <row r="197" spans="3:4" x14ac:dyDescent="0.25">
      <c r="C197" t="s">
        <v>281</v>
      </c>
      <c r="D197" s="238">
        <v>0.75</v>
      </c>
    </row>
    <row r="198" spans="3:4" x14ac:dyDescent="0.25">
      <c r="C198" t="s">
        <v>281</v>
      </c>
      <c r="D198" s="238">
        <v>0.85</v>
      </c>
    </row>
  </sheetData>
  <mergeCells count="146">
    <mergeCell ref="B136:B148"/>
    <mergeCell ref="H136:H139"/>
    <mergeCell ref="I136:J136"/>
    <mergeCell ref="I137:J137"/>
    <mergeCell ref="I138:J138"/>
    <mergeCell ref="I139:J139"/>
    <mergeCell ref="B121:B133"/>
    <mergeCell ref="I124:J124"/>
    <mergeCell ref="B118:C119"/>
    <mergeCell ref="D118:E118"/>
    <mergeCell ref="D119:E119"/>
    <mergeCell ref="H121:H132"/>
    <mergeCell ref="I121:J121"/>
    <mergeCell ref="I122:J122"/>
    <mergeCell ref="I123:J123"/>
    <mergeCell ref="I132:J132"/>
    <mergeCell ref="I125:J125"/>
    <mergeCell ref="I126:J126"/>
    <mergeCell ref="I127:J127"/>
    <mergeCell ref="I128:J128"/>
    <mergeCell ref="I129:J129"/>
    <mergeCell ref="I130:J130"/>
    <mergeCell ref="I131:J131"/>
    <mergeCell ref="A4:D4"/>
    <mergeCell ref="A5:A8"/>
    <mergeCell ref="B5:B8"/>
    <mergeCell ref="C5:C8"/>
    <mergeCell ref="D5:D8"/>
    <mergeCell ref="E5:K5"/>
    <mergeCell ref="E6:F6"/>
    <mergeCell ref="G6:G8"/>
    <mergeCell ref="H6:H8"/>
    <mergeCell ref="I6:I8"/>
    <mergeCell ref="J6:J8"/>
    <mergeCell ref="K6:K8"/>
    <mergeCell ref="E7:E8"/>
    <mergeCell ref="F7:F8"/>
    <mergeCell ref="A1:D1"/>
    <mergeCell ref="E1:J1"/>
    <mergeCell ref="A2:B3"/>
    <mergeCell ref="C2:D3"/>
    <mergeCell ref="E2:E3"/>
    <mergeCell ref="F2:H2"/>
    <mergeCell ref="J2:J3"/>
    <mergeCell ref="K2:K3"/>
    <mergeCell ref="F3:H3"/>
    <mergeCell ref="N1:T4"/>
    <mergeCell ref="V1:AB4"/>
    <mergeCell ref="V5:AB5"/>
    <mergeCell ref="V6:W6"/>
    <mergeCell ref="Y6:Y8"/>
    <mergeCell ref="Z6:Z8"/>
    <mergeCell ref="AA6:AA8"/>
    <mergeCell ref="AB6:AB8"/>
    <mergeCell ref="V7:V8"/>
    <mergeCell ref="W7:W8"/>
    <mergeCell ref="Q6:Q8"/>
    <mergeCell ref="R6:R8"/>
    <mergeCell ref="S6:S8"/>
    <mergeCell ref="N7:N8"/>
    <mergeCell ref="O7:O8"/>
    <mergeCell ref="T6:T8"/>
    <mergeCell ref="X6:X8"/>
    <mergeCell ref="N5:T5"/>
    <mergeCell ref="N6:O6"/>
    <mergeCell ref="P6:P8"/>
    <mergeCell ref="AD1:AJ4"/>
    <mergeCell ref="AD5:AJ5"/>
    <mergeCell ref="AD6:AE6"/>
    <mergeCell ref="AF6:AF8"/>
    <mergeCell ref="AG6:AG8"/>
    <mergeCell ref="AH6:AH8"/>
    <mergeCell ref="AI6:AI8"/>
    <mergeCell ref="AJ6:AJ8"/>
    <mergeCell ref="AD7:AD8"/>
    <mergeCell ref="AE7:AE8"/>
    <mergeCell ref="AL1:AR4"/>
    <mergeCell ref="AL5:AR5"/>
    <mergeCell ref="AL6:AM6"/>
    <mergeCell ref="AN6:AN8"/>
    <mergeCell ref="AO6:AO8"/>
    <mergeCell ref="AP6:AP8"/>
    <mergeCell ref="AQ6:AQ8"/>
    <mergeCell ref="AR6:AR8"/>
    <mergeCell ref="AL7:AL8"/>
    <mergeCell ref="AM7:AM8"/>
    <mergeCell ref="AT1:AZ4"/>
    <mergeCell ref="AT5:AZ5"/>
    <mergeCell ref="AT6:AU6"/>
    <mergeCell ref="AV6:AV8"/>
    <mergeCell ref="AW6:AW8"/>
    <mergeCell ref="AX6:AX8"/>
    <mergeCell ref="AY6:AY8"/>
    <mergeCell ref="AZ6:AZ8"/>
    <mergeCell ref="AT7:AT8"/>
    <mergeCell ref="AU7:AU8"/>
    <mergeCell ref="BB1:BH4"/>
    <mergeCell ref="BB5:BH5"/>
    <mergeCell ref="BB6:BC6"/>
    <mergeCell ref="BD6:BD8"/>
    <mergeCell ref="BE6:BE8"/>
    <mergeCell ref="BF6:BF8"/>
    <mergeCell ref="BG6:BG8"/>
    <mergeCell ref="BH6:BH8"/>
    <mergeCell ref="BB7:BB8"/>
    <mergeCell ref="BC7:BC8"/>
    <mergeCell ref="BJ1:BP4"/>
    <mergeCell ref="BJ5:BP5"/>
    <mergeCell ref="BJ6:BK6"/>
    <mergeCell ref="BL6:BL8"/>
    <mergeCell ref="BM6:BM8"/>
    <mergeCell ref="BN6:BN8"/>
    <mergeCell ref="BO6:BO8"/>
    <mergeCell ref="BP6:BP8"/>
    <mergeCell ref="BJ7:BJ8"/>
    <mergeCell ref="BK7:BK8"/>
    <mergeCell ref="BR1:BX4"/>
    <mergeCell ref="BR5:BX5"/>
    <mergeCell ref="BR6:BS6"/>
    <mergeCell ref="BT6:BT8"/>
    <mergeCell ref="BU6:BU8"/>
    <mergeCell ref="BV6:BV8"/>
    <mergeCell ref="BW6:BW8"/>
    <mergeCell ref="BX6:BX8"/>
    <mergeCell ref="BR7:BR8"/>
    <mergeCell ref="BS7:BS8"/>
    <mergeCell ref="BZ1:CF4"/>
    <mergeCell ref="BZ5:CF5"/>
    <mergeCell ref="BZ6:CA6"/>
    <mergeCell ref="CB6:CB8"/>
    <mergeCell ref="CC6:CC8"/>
    <mergeCell ref="CD6:CD8"/>
    <mergeCell ref="CE6:CE8"/>
    <mergeCell ref="CF6:CF8"/>
    <mergeCell ref="BZ7:BZ8"/>
    <mergeCell ref="CA7:CA8"/>
    <mergeCell ref="CH1:CN4"/>
    <mergeCell ref="CH5:CN5"/>
    <mergeCell ref="CH6:CI6"/>
    <mergeCell ref="CJ6:CJ8"/>
    <mergeCell ref="CK6:CK8"/>
    <mergeCell ref="CL6:CL8"/>
    <mergeCell ref="CM6:CM8"/>
    <mergeCell ref="CN6:CN8"/>
    <mergeCell ref="CH7:CH8"/>
    <mergeCell ref="CI7:CI8"/>
  </mergeCells>
  <dataValidations disablePrompts="1" count="2">
    <dataValidation type="list" allowBlank="1" showInputMessage="1" showErrorMessage="1" sqref="K2:K3">
      <formula1>$D$197:$D$198</formula1>
    </dataValidation>
    <dataValidation type="list" allowBlank="1" showInputMessage="1" showErrorMessage="1" sqref="K1">
      <formula1>$C$168:$C$196</formula1>
    </dataValidation>
  </dataValidations>
  <pageMargins left="0.7" right="0.7" top="0.75" bottom="0.75" header="0.3" footer="0.3"/>
  <pageSetup paperSize="8" scale="1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CO198"/>
  <sheetViews>
    <sheetView view="pageBreakPreview" zoomScale="30" zoomScaleNormal="85" zoomScaleSheetLayoutView="30" workbookViewId="0">
      <pane ySplit="8" topLeftCell="A9" activePane="bottomLeft" state="frozen"/>
      <selection activeCell="F97" sqref="F97"/>
      <selection pane="bottomLeft" activeCell="F97" sqref="F97"/>
    </sheetView>
  </sheetViews>
  <sheetFormatPr defaultRowHeight="15" x14ac:dyDescent="0.25"/>
  <cols>
    <col min="2" max="2" width="54.7109375" style="21" customWidth="1"/>
    <col min="3" max="3" width="18.7109375" customWidth="1"/>
    <col min="4" max="4" width="15.28515625" customWidth="1"/>
    <col min="5" max="5" width="9.42578125" bestFit="1" customWidth="1"/>
    <col min="6" max="6" width="15.85546875" bestFit="1" customWidth="1"/>
    <col min="7" max="7" width="14.5703125" bestFit="1" customWidth="1"/>
    <col min="8" max="8" width="15.7109375" customWidth="1"/>
    <col min="9" max="9" width="17.42578125" bestFit="1" customWidth="1"/>
    <col min="10" max="10" width="12.85546875" customWidth="1"/>
    <col min="11" max="11" width="19.42578125" customWidth="1"/>
    <col min="12" max="13" width="12.7109375" bestFit="1" customWidth="1"/>
    <col min="14" max="14" width="13.85546875" bestFit="1" customWidth="1"/>
    <col min="15" max="15" width="12.7109375" bestFit="1" customWidth="1"/>
    <col min="16" max="16" width="14" bestFit="1" customWidth="1"/>
    <col min="17" max="17" width="10.140625" customWidth="1"/>
    <col min="18" max="18" width="9.140625" customWidth="1"/>
    <col min="26" max="26" width="11.7109375" bestFit="1" customWidth="1"/>
    <col min="56" max="56" width="10.28515625" bestFit="1" customWidth="1"/>
  </cols>
  <sheetData>
    <row r="1" spans="1:93" ht="36" customHeight="1" x14ac:dyDescent="0.55000000000000004">
      <c r="A1" s="379" t="s">
        <v>433</v>
      </c>
      <c r="B1" s="380"/>
      <c r="C1" s="380"/>
      <c r="D1" s="381"/>
      <c r="E1" s="382" t="s">
        <v>155</v>
      </c>
      <c r="F1" s="383"/>
      <c r="G1" s="383"/>
      <c r="H1" s="383"/>
      <c r="I1" s="383"/>
      <c r="J1" s="383"/>
      <c r="K1" s="32" t="s">
        <v>92</v>
      </c>
      <c r="N1" s="442" t="s">
        <v>398</v>
      </c>
      <c r="O1" s="442"/>
      <c r="P1" s="442"/>
      <c r="Q1" s="442"/>
      <c r="R1" s="442"/>
      <c r="S1" s="442"/>
      <c r="T1" s="442"/>
      <c r="V1" s="442" t="s">
        <v>399</v>
      </c>
      <c r="W1" s="442"/>
      <c r="X1" s="442"/>
      <c r="Y1" s="442"/>
      <c r="Z1" s="442"/>
      <c r="AA1" s="442"/>
      <c r="AB1" s="442"/>
      <c r="AD1" s="442" t="s">
        <v>400</v>
      </c>
      <c r="AE1" s="442"/>
      <c r="AF1" s="442"/>
      <c r="AG1" s="442"/>
      <c r="AH1" s="442"/>
      <c r="AI1" s="442"/>
      <c r="AJ1" s="442"/>
      <c r="AL1" s="442" t="s">
        <v>402</v>
      </c>
      <c r="AM1" s="442"/>
      <c r="AN1" s="442"/>
      <c r="AO1" s="442"/>
      <c r="AP1" s="442"/>
      <c r="AQ1" s="442"/>
      <c r="AR1" s="442"/>
      <c r="AT1" s="442" t="s">
        <v>401</v>
      </c>
      <c r="AU1" s="442"/>
      <c r="AV1" s="442"/>
      <c r="AW1" s="442"/>
      <c r="AX1" s="442"/>
      <c r="AY1" s="442"/>
      <c r="AZ1" s="442"/>
      <c r="BB1" s="442" t="s">
        <v>403</v>
      </c>
      <c r="BC1" s="442"/>
      <c r="BD1" s="442"/>
      <c r="BE1" s="442"/>
      <c r="BF1" s="442"/>
      <c r="BG1" s="442"/>
      <c r="BH1" s="442"/>
      <c r="BJ1" s="442" t="s">
        <v>404</v>
      </c>
      <c r="BK1" s="442"/>
      <c r="BL1" s="442"/>
      <c r="BM1" s="442"/>
      <c r="BN1" s="442"/>
      <c r="BO1" s="442"/>
      <c r="BP1" s="442"/>
      <c r="BR1" s="442" t="s">
        <v>405</v>
      </c>
      <c r="BS1" s="442"/>
      <c r="BT1" s="442"/>
      <c r="BU1" s="442"/>
      <c r="BV1" s="442"/>
      <c r="BW1" s="442"/>
      <c r="BX1" s="442"/>
      <c r="BZ1" s="442" t="s">
        <v>406</v>
      </c>
      <c r="CA1" s="442"/>
      <c r="CB1" s="442"/>
      <c r="CC1" s="442"/>
      <c r="CD1" s="442"/>
      <c r="CE1" s="442"/>
      <c r="CF1" s="442"/>
      <c r="CH1" s="442" t="s">
        <v>83</v>
      </c>
      <c r="CI1" s="442"/>
      <c r="CJ1" s="442"/>
      <c r="CK1" s="442"/>
      <c r="CL1" s="442"/>
      <c r="CM1" s="442"/>
      <c r="CN1" s="442"/>
    </row>
    <row r="2" spans="1:93" ht="15" customHeight="1" x14ac:dyDescent="0.25">
      <c r="A2" s="384" t="s">
        <v>70</v>
      </c>
      <c r="B2" s="385"/>
      <c r="C2" s="388">
        <f>IF(K1=C168,D168,IF(K1=C169,D169,IF(C170=K1,D170,IF(K1=C171,D171, IF(K1=C172,D172, IF(K1=C173,D173, IF(K1=C174,D174, IF(K1=C175,D175, IF(K1=C176,D176, IF(K1=C177,D177, IF(K1=C178,D178, IF(K1=C179,D179, IF(K1=C180,D180, IF(K1=C181,D181, IF(K1=C182,D182, IF(K1=C183,D183, IF(K1=C184,D184, IF(K1=C185,D185, IF(K1=C186,D186, IF(K1=C187,D187, IF(K1=C188,D188, IF(K1=C189,D189, IF(K1=C190,D190, IF(K1=C191,D191, IF(K1=C192,D192, IF(K1=C193,D193, IF(K1=C194,D194, IF(K1=C195,D195, IF(K1=C196,D196,0)))))))))))))))))))))))))))))</f>
        <v>286</v>
      </c>
      <c r="D2" s="389"/>
      <c r="E2" s="392"/>
      <c r="F2" s="394" t="s">
        <v>71</v>
      </c>
      <c r="G2" s="395"/>
      <c r="H2" s="395"/>
      <c r="I2" s="33">
        <v>600</v>
      </c>
      <c r="J2" s="396" t="s">
        <v>281</v>
      </c>
      <c r="K2" s="398">
        <v>0.85</v>
      </c>
      <c r="N2" s="442"/>
      <c r="O2" s="442"/>
      <c r="P2" s="442"/>
      <c r="Q2" s="442"/>
      <c r="R2" s="442"/>
      <c r="S2" s="442"/>
      <c r="T2" s="442"/>
      <c r="V2" s="442"/>
      <c r="W2" s="442"/>
      <c r="X2" s="442"/>
      <c r="Y2" s="442"/>
      <c r="Z2" s="442"/>
      <c r="AA2" s="442"/>
      <c r="AB2" s="442"/>
      <c r="AD2" s="442"/>
      <c r="AE2" s="442"/>
      <c r="AF2" s="442"/>
      <c r="AG2" s="442"/>
      <c r="AH2" s="442"/>
      <c r="AI2" s="442"/>
      <c r="AJ2" s="442"/>
      <c r="AL2" s="442"/>
      <c r="AM2" s="442"/>
      <c r="AN2" s="442"/>
      <c r="AO2" s="442"/>
      <c r="AP2" s="442"/>
      <c r="AQ2" s="442"/>
      <c r="AR2" s="442"/>
      <c r="AT2" s="442"/>
      <c r="AU2" s="442"/>
      <c r="AV2" s="442"/>
      <c r="AW2" s="442"/>
      <c r="AX2" s="442"/>
      <c r="AY2" s="442"/>
      <c r="AZ2" s="442"/>
      <c r="BB2" s="442"/>
      <c r="BC2" s="442"/>
      <c r="BD2" s="442"/>
      <c r="BE2" s="442"/>
      <c r="BF2" s="442"/>
      <c r="BG2" s="442"/>
      <c r="BH2" s="442"/>
      <c r="BJ2" s="442"/>
      <c r="BK2" s="442"/>
      <c r="BL2" s="442"/>
      <c r="BM2" s="442"/>
      <c r="BN2" s="442"/>
      <c r="BO2" s="442"/>
      <c r="BP2" s="442"/>
      <c r="BR2" s="442"/>
      <c r="BS2" s="442"/>
      <c r="BT2" s="442"/>
      <c r="BU2" s="442"/>
      <c r="BV2" s="442"/>
      <c r="BW2" s="442"/>
      <c r="BX2" s="442"/>
      <c r="BZ2" s="442"/>
      <c r="CA2" s="442"/>
      <c r="CB2" s="442"/>
      <c r="CC2" s="442"/>
      <c r="CD2" s="442"/>
      <c r="CE2" s="442"/>
      <c r="CF2" s="442"/>
      <c r="CH2" s="442"/>
      <c r="CI2" s="442"/>
      <c r="CJ2" s="442"/>
      <c r="CK2" s="442"/>
      <c r="CL2" s="442"/>
      <c r="CM2" s="442"/>
      <c r="CN2" s="442"/>
    </row>
    <row r="3" spans="1:93" ht="15" customHeight="1" x14ac:dyDescent="0.25">
      <c r="A3" s="386"/>
      <c r="B3" s="387"/>
      <c r="C3" s="390"/>
      <c r="D3" s="391"/>
      <c r="E3" s="393"/>
      <c r="F3" s="394" t="s">
        <v>361</v>
      </c>
      <c r="G3" s="395"/>
      <c r="H3" s="395"/>
      <c r="I3" s="33">
        <v>800</v>
      </c>
      <c r="J3" s="397"/>
      <c r="K3" s="399"/>
      <c r="N3" s="442"/>
      <c r="O3" s="442"/>
      <c r="P3" s="442"/>
      <c r="Q3" s="442"/>
      <c r="R3" s="442"/>
      <c r="S3" s="442"/>
      <c r="T3" s="442"/>
      <c r="V3" s="442"/>
      <c r="W3" s="442"/>
      <c r="X3" s="442"/>
      <c r="Y3" s="442"/>
      <c r="Z3" s="442"/>
      <c r="AA3" s="442"/>
      <c r="AB3" s="442"/>
      <c r="AD3" s="442"/>
      <c r="AE3" s="442"/>
      <c r="AF3" s="442"/>
      <c r="AG3" s="442"/>
      <c r="AH3" s="442"/>
      <c r="AI3" s="442"/>
      <c r="AJ3" s="442"/>
      <c r="AL3" s="442"/>
      <c r="AM3" s="442"/>
      <c r="AN3" s="442"/>
      <c r="AO3" s="442"/>
      <c r="AP3" s="442"/>
      <c r="AQ3" s="442"/>
      <c r="AR3" s="442"/>
      <c r="AT3" s="442"/>
      <c r="AU3" s="442"/>
      <c r="AV3" s="442"/>
      <c r="AW3" s="442"/>
      <c r="AX3" s="442"/>
      <c r="AY3" s="442"/>
      <c r="AZ3" s="442"/>
      <c r="BB3" s="442"/>
      <c r="BC3" s="442"/>
      <c r="BD3" s="442"/>
      <c r="BE3" s="442"/>
      <c r="BF3" s="442"/>
      <c r="BG3" s="442"/>
      <c r="BH3" s="442"/>
      <c r="BJ3" s="442"/>
      <c r="BK3" s="442"/>
      <c r="BL3" s="442"/>
      <c r="BM3" s="442"/>
      <c r="BN3" s="442"/>
      <c r="BO3" s="442"/>
      <c r="BP3" s="442"/>
      <c r="BR3" s="442"/>
      <c r="BS3" s="442"/>
      <c r="BT3" s="442"/>
      <c r="BU3" s="442"/>
      <c r="BV3" s="442"/>
      <c r="BW3" s="442"/>
      <c r="BX3" s="442"/>
      <c r="BZ3" s="442"/>
      <c r="CA3" s="442"/>
      <c r="CB3" s="442"/>
      <c r="CC3" s="442"/>
      <c r="CD3" s="442"/>
      <c r="CE3" s="442"/>
      <c r="CF3" s="442"/>
      <c r="CH3" s="442"/>
      <c r="CI3" s="442"/>
      <c r="CJ3" s="442"/>
      <c r="CK3" s="442"/>
      <c r="CL3" s="442"/>
      <c r="CM3" s="442"/>
      <c r="CN3" s="442"/>
    </row>
    <row r="4" spans="1:93" ht="15" customHeight="1" x14ac:dyDescent="0.25">
      <c r="A4" s="400"/>
      <c r="B4" s="401"/>
      <c r="C4" s="401"/>
      <c r="D4" s="401"/>
      <c r="E4" s="37"/>
      <c r="F4" s="37"/>
      <c r="G4" s="37"/>
      <c r="H4" s="37"/>
      <c r="I4" s="37"/>
      <c r="J4" s="37"/>
      <c r="K4" s="325">
        <f>K114</f>
        <v>258825.00000000003</v>
      </c>
      <c r="N4" s="443"/>
      <c r="O4" s="443"/>
      <c r="P4" s="443"/>
      <c r="Q4" s="443"/>
      <c r="R4" s="443"/>
      <c r="S4" s="443"/>
      <c r="T4" s="443"/>
      <c r="V4" s="443"/>
      <c r="W4" s="443"/>
      <c r="X4" s="443"/>
      <c r="Y4" s="443"/>
      <c r="Z4" s="443"/>
      <c r="AA4" s="443"/>
      <c r="AB4" s="443"/>
      <c r="AD4" s="443"/>
      <c r="AE4" s="443"/>
      <c r="AF4" s="443"/>
      <c r="AG4" s="443"/>
      <c r="AH4" s="443"/>
      <c r="AI4" s="443"/>
      <c r="AJ4" s="443"/>
      <c r="AL4" s="443"/>
      <c r="AM4" s="443"/>
      <c r="AN4" s="443"/>
      <c r="AO4" s="443"/>
      <c r="AP4" s="443"/>
      <c r="AQ4" s="443"/>
      <c r="AR4" s="443"/>
      <c r="AT4" s="443"/>
      <c r="AU4" s="443"/>
      <c r="AV4" s="443"/>
      <c r="AW4" s="443"/>
      <c r="AX4" s="443"/>
      <c r="AY4" s="443"/>
      <c r="AZ4" s="443"/>
      <c r="BB4" s="443"/>
      <c r="BC4" s="443"/>
      <c r="BD4" s="443"/>
      <c r="BE4" s="443"/>
      <c r="BF4" s="443"/>
      <c r="BG4" s="443"/>
      <c r="BH4" s="443"/>
      <c r="BJ4" s="443"/>
      <c r="BK4" s="443"/>
      <c r="BL4" s="443"/>
      <c r="BM4" s="443"/>
      <c r="BN4" s="443"/>
      <c r="BO4" s="443"/>
      <c r="BP4" s="443"/>
      <c r="BR4" s="443"/>
      <c r="BS4" s="443"/>
      <c r="BT4" s="443"/>
      <c r="BU4" s="443"/>
      <c r="BV4" s="443"/>
      <c r="BW4" s="443"/>
      <c r="BX4" s="443"/>
      <c r="BZ4" s="443"/>
      <c r="CA4" s="443"/>
      <c r="CB4" s="443"/>
      <c r="CC4" s="443"/>
      <c r="CD4" s="443"/>
      <c r="CE4" s="443"/>
      <c r="CF4" s="443"/>
      <c r="CH4" s="443"/>
      <c r="CI4" s="443"/>
      <c r="CJ4" s="443"/>
      <c r="CK4" s="443"/>
      <c r="CL4" s="443"/>
      <c r="CM4" s="443"/>
      <c r="CN4" s="443"/>
    </row>
    <row r="5" spans="1:93" ht="26.25" x14ac:dyDescent="0.4">
      <c r="A5" s="402" t="s">
        <v>0</v>
      </c>
      <c r="B5" s="404" t="s">
        <v>1</v>
      </c>
      <c r="C5" s="404" t="s">
        <v>2</v>
      </c>
      <c r="D5" s="406" t="s">
        <v>76</v>
      </c>
      <c r="E5" s="408"/>
      <c r="F5" s="408"/>
      <c r="G5" s="408"/>
      <c r="H5" s="408"/>
      <c r="I5" s="408"/>
      <c r="J5" s="408"/>
      <c r="K5" s="409"/>
      <c r="N5" s="408"/>
      <c r="O5" s="408"/>
      <c r="P5" s="408"/>
      <c r="Q5" s="408"/>
      <c r="R5" s="408"/>
      <c r="S5" s="408"/>
      <c r="T5" s="409"/>
      <c r="V5" s="408"/>
      <c r="W5" s="408"/>
      <c r="X5" s="408"/>
      <c r="Y5" s="408"/>
      <c r="Z5" s="408"/>
      <c r="AA5" s="408"/>
      <c r="AB5" s="409"/>
      <c r="AD5" s="408"/>
      <c r="AE5" s="408"/>
      <c r="AF5" s="408"/>
      <c r="AG5" s="408"/>
      <c r="AH5" s="408"/>
      <c r="AI5" s="408"/>
      <c r="AJ5" s="409"/>
      <c r="AL5" s="408"/>
      <c r="AM5" s="408"/>
      <c r="AN5" s="408"/>
      <c r="AO5" s="408"/>
      <c r="AP5" s="408"/>
      <c r="AQ5" s="408"/>
      <c r="AR5" s="409"/>
      <c r="AT5" s="408"/>
      <c r="AU5" s="408"/>
      <c r="AV5" s="408"/>
      <c r="AW5" s="408"/>
      <c r="AX5" s="408"/>
      <c r="AY5" s="408"/>
      <c r="AZ5" s="409"/>
      <c r="BB5" s="408"/>
      <c r="BC5" s="408"/>
      <c r="BD5" s="408"/>
      <c r="BE5" s="408"/>
      <c r="BF5" s="408"/>
      <c r="BG5" s="408"/>
      <c r="BH5" s="409"/>
      <c r="BJ5" s="408"/>
      <c r="BK5" s="408"/>
      <c r="BL5" s="408"/>
      <c r="BM5" s="408"/>
      <c r="BN5" s="408"/>
      <c r="BO5" s="408"/>
      <c r="BP5" s="409"/>
      <c r="BR5" s="408"/>
      <c r="BS5" s="408"/>
      <c r="BT5" s="408"/>
      <c r="BU5" s="408"/>
      <c r="BV5" s="408"/>
      <c r="BW5" s="408"/>
      <c r="BX5" s="409"/>
      <c r="BZ5" s="408"/>
      <c r="CA5" s="408"/>
      <c r="CB5" s="408"/>
      <c r="CC5" s="408"/>
      <c r="CD5" s="408"/>
      <c r="CE5" s="408"/>
      <c r="CF5" s="409"/>
      <c r="CH5" s="408"/>
      <c r="CI5" s="408"/>
      <c r="CJ5" s="408"/>
      <c r="CK5" s="408"/>
      <c r="CL5" s="408"/>
      <c r="CM5" s="408"/>
      <c r="CN5" s="409"/>
    </row>
    <row r="6" spans="1:93" ht="15" customHeight="1" x14ac:dyDescent="0.25">
      <c r="A6" s="403"/>
      <c r="B6" s="405"/>
      <c r="C6" s="405"/>
      <c r="D6" s="407"/>
      <c r="E6" s="410" t="s">
        <v>78</v>
      </c>
      <c r="F6" s="411"/>
      <c r="G6" s="412" t="s">
        <v>79</v>
      </c>
      <c r="H6" s="404" t="s">
        <v>80</v>
      </c>
      <c r="I6" s="404" t="s">
        <v>81</v>
      </c>
      <c r="J6" s="412" t="s">
        <v>82</v>
      </c>
      <c r="K6" s="413" t="s">
        <v>83</v>
      </c>
      <c r="N6" s="410" t="s">
        <v>78</v>
      </c>
      <c r="O6" s="411"/>
      <c r="P6" s="412" t="s">
        <v>79</v>
      </c>
      <c r="Q6" s="404" t="s">
        <v>80</v>
      </c>
      <c r="R6" s="404" t="s">
        <v>81</v>
      </c>
      <c r="S6" s="412" t="s">
        <v>82</v>
      </c>
      <c r="T6" s="413" t="s">
        <v>83</v>
      </c>
      <c r="V6" s="410" t="s">
        <v>78</v>
      </c>
      <c r="W6" s="411"/>
      <c r="X6" s="412" t="s">
        <v>79</v>
      </c>
      <c r="Y6" s="404" t="s">
        <v>80</v>
      </c>
      <c r="Z6" s="404" t="s">
        <v>81</v>
      </c>
      <c r="AA6" s="412" t="s">
        <v>82</v>
      </c>
      <c r="AB6" s="413" t="s">
        <v>83</v>
      </c>
      <c r="AD6" s="410" t="s">
        <v>78</v>
      </c>
      <c r="AE6" s="411"/>
      <c r="AF6" s="412" t="s">
        <v>79</v>
      </c>
      <c r="AG6" s="404" t="s">
        <v>80</v>
      </c>
      <c r="AH6" s="404" t="s">
        <v>81</v>
      </c>
      <c r="AI6" s="412" t="s">
        <v>82</v>
      </c>
      <c r="AJ6" s="413" t="s">
        <v>83</v>
      </c>
      <c r="AL6" s="410" t="s">
        <v>78</v>
      </c>
      <c r="AM6" s="411"/>
      <c r="AN6" s="412" t="s">
        <v>79</v>
      </c>
      <c r="AO6" s="404" t="s">
        <v>80</v>
      </c>
      <c r="AP6" s="404" t="s">
        <v>81</v>
      </c>
      <c r="AQ6" s="412" t="s">
        <v>82</v>
      </c>
      <c r="AR6" s="413" t="s">
        <v>83</v>
      </c>
      <c r="AT6" s="410" t="s">
        <v>78</v>
      </c>
      <c r="AU6" s="411"/>
      <c r="AV6" s="412" t="s">
        <v>79</v>
      </c>
      <c r="AW6" s="404" t="s">
        <v>80</v>
      </c>
      <c r="AX6" s="404" t="s">
        <v>81</v>
      </c>
      <c r="AY6" s="412" t="s">
        <v>82</v>
      </c>
      <c r="AZ6" s="413" t="s">
        <v>83</v>
      </c>
      <c r="BB6" s="410" t="s">
        <v>78</v>
      </c>
      <c r="BC6" s="411"/>
      <c r="BD6" s="412" t="s">
        <v>79</v>
      </c>
      <c r="BE6" s="404" t="s">
        <v>80</v>
      </c>
      <c r="BF6" s="404" t="s">
        <v>81</v>
      </c>
      <c r="BG6" s="412" t="s">
        <v>82</v>
      </c>
      <c r="BH6" s="413" t="s">
        <v>83</v>
      </c>
      <c r="BJ6" s="410" t="s">
        <v>78</v>
      </c>
      <c r="BK6" s="411"/>
      <c r="BL6" s="412" t="s">
        <v>79</v>
      </c>
      <c r="BM6" s="404" t="s">
        <v>80</v>
      </c>
      <c r="BN6" s="404" t="s">
        <v>81</v>
      </c>
      <c r="BO6" s="412" t="s">
        <v>82</v>
      </c>
      <c r="BP6" s="413" t="s">
        <v>83</v>
      </c>
      <c r="BR6" s="410" t="s">
        <v>78</v>
      </c>
      <c r="BS6" s="411"/>
      <c r="BT6" s="412" t="s">
        <v>79</v>
      </c>
      <c r="BU6" s="404" t="s">
        <v>80</v>
      </c>
      <c r="BV6" s="404" t="s">
        <v>81</v>
      </c>
      <c r="BW6" s="412" t="s">
        <v>82</v>
      </c>
      <c r="BX6" s="413" t="s">
        <v>83</v>
      </c>
      <c r="BZ6" s="410" t="s">
        <v>78</v>
      </c>
      <c r="CA6" s="411"/>
      <c r="CB6" s="412" t="s">
        <v>79</v>
      </c>
      <c r="CC6" s="404" t="s">
        <v>80</v>
      </c>
      <c r="CD6" s="404" t="s">
        <v>81</v>
      </c>
      <c r="CE6" s="412" t="s">
        <v>82</v>
      </c>
      <c r="CF6" s="413" t="s">
        <v>83</v>
      </c>
      <c r="CH6" s="410" t="s">
        <v>78</v>
      </c>
      <c r="CI6" s="411"/>
      <c r="CJ6" s="412" t="s">
        <v>79</v>
      </c>
      <c r="CK6" s="404" t="s">
        <v>80</v>
      </c>
      <c r="CL6" s="404" t="s">
        <v>81</v>
      </c>
      <c r="CM6" s="412" t="s">
        <v>82</v>
      </c>
      <c r="CN6" s="413" t="s">
        <v>83</v>
      </c>
    </row>
    <row r="7" spans="1:93" x14ac:dyDescent="0.25">
      <c r="A7" s="403"/>
      <c r="B7" s="405"/>
      <c r="C7" s="405"/>
      <c r="D7" s="407"/>
      <c r="E7" s="406" t="s">
        <v>85</v>
      </c>
      <c r="F7" s="406" t="s">
        <v>86</v>
      </c>
      <c r="G7" s="412"/>
      <c r="H7" s="405"/>
      <c r="I7" s="405"/>
      <c r="J7" s="412"/>
      <c r="K7" s="413"/>
      <c r="N7" s="406" t="s">
        <v>85</v>
      </c>
      <c r="O7" s="406" t="s">
        <v>86</v>
      </c>
      <c r="P7" s="412"/>
      <c r="Q7" s="405"/>
      <c r="R7" s="405"/>
      <c r="S7" s="412"/>
      <c r="T7" s="413"/>
      <c r="V7" s="406" t="s">
        <v>85</v>
      </c>
      <c r="W7" s="406" t="s">
        <v>86</v>
      </c>
      <c r="X7" s="412"/>
      <c r="Y7" s="405"/>
      <c r="Z7" s="405"/>
      <c r="AA7" s="412"/>
      <c r="AB7" s="413"/>
      <c r="AD7" s="406" t="s">
        <v>85</v>
      </c>
      <c r="AE7" s="406" t="s">
        <v>86</v>
      </c>
      <c r="AF7" s="412"/>
      <c r="AG7" s="405"/>
      <c r="AH7" s="405"/>
      <c r="AI7" s="412"/>
      <c r="AJ7" s="413"/>
      <c r="AL7" s="406" t="s">
        <v>85</v>
      </c>
      <c r="AM7" s="406" t="s">
        <v>86</v>
      </c>
      <c r="AN7" s="412"/>
      <c r="AO7" s="405"/>
      <c r="AP7" s="405"/>
      <c r="AQ7" s="412"/>
      <c r="AR7" s="413"/>
      <c r="AT7" s="406" t="s">
        <v>85</v>
      </c>
      <c r="AU7" s="406" t="s">
        <v>86</v>
      </c>
      <c r="AV7" s="412"/>
      <c r="AW7" s="405"/>
      <c r="AX7" s="405"/>
      <c r="AY7" s="412"/>
      <c r="AZ7" s="413"/>
      <c r="BB7" s="406" t="s">
        <v>85</v>
      </c>
      <c r="BC7" s="406" t="s">
        <v>86</v>
      </c>
      <c r="BD7" s="412"/>
      <c r="BE7" s="405"/>
      <c r="BF7" s="405"/>
      <c r="BG7" s="412"/>
      <c r="BH7" s="413"/>
      <c r="BJ7" s="406" t="s">
        <v>85</v>
      </c>
      <c r="BK7" s="406" t="s">
        <v>86</v>
      </c>
      <c r="BL7" s="412"/>
      <c r="BM7" s="405"/>
      <c r="BN7" s="405"/>
      <c r="BO7" s="412"/>
      <c r="BP7" s="413"/>
      <c r="BR7" s="406" t="s">
        <v>85</v>
      </c>
      <c r="BS7" s="406" t="s">
        <v>86</v>
      </c>
      <c r="BT7" s="412"/>
      <c r="BU7" s="405"/>
      <c r="BV7" s="405"/>
      <c r="BW7" s="412"/>
      <c r="BX7" s="413"/>
      <c r="BZ7" s="406" t="s">
        <v>85</v>
      </c>
      <c r="CA7" s="406" t="s">
        <v>86</v>
      </c>
      <c r="CB7" s="412"/>
      <c r="CC7" s="405"/>
      <c r="CD7" s="405"/>
      <c r="CE7" s="412"/>
      <c r="CF7" s="413"/>
      <c r="CH7" s="406" t="s">
        <v>85</v>
      </c>
      <c r="CI7" s="406" t="s">
        <v>86</v>
      </c>
      <c r="CJ7" s="412"/>
      <c r="CK7" s="405"/>
      <c r="CL7" s="405"/>
      <c r="CM7" s="412"/>
      <c r="CN7" s="413"/>
    </row>
    <row r="8" spans="1:93" ht="15.75" thickBot="1" x14ac:dyDescent="0.3">
      <c r="A8" s="403"/>
      <c r="B8" s="405"/>
      <c r="C8" s="405"/>
      <c r="D8" s="407"/>
      <c r="E8" s="407"/>
      <c r="F8" s="407"/>
      <c r="G8" s="406"/>
      <c r="H8" s="405"/>
      <c r="I8" s="405"/>
      <c r="J8" s="406"/>
      <c r="K8" s="414"/>
      <c r="N8" s="407"/>
      <c r="O8" s="407"/>
      <c r="P8" s="406"/>
      <c r="Q8" s="405"/>
      <c r="R8" s="405"/>
      <c r="S8" s="406"/>
      <c r="T8" s="414"/>
      <c r="V8" s="407"/>
      <c r="W8" s="407"/>
      <c r="X8" s="406"/>
      <c r="Y8" s="405"/>
      <c r="Z8" s="405"/>
      <c r="AA8" s="406"/>
      <c r="AB8" s="414"/>
      <c r="AD8" s="407"/>
      <c r="AE8" s="407"/>
      <c r="AF8" s="406"/>
      <c r="AG8" s="405"/>
      <c r="AH8" s="405"/>
      <c r="AI8" s="406"/>
      <c r="AJ8" s="414"/>
      <c r="AL8" s="407"/>
      <c r="AM8" s="407"/>
      <c r="AN8" s="406"/>
      <c r="AO8" s="405"/>
      <c r="AP8" s="405"/>
      <c r="AQ8" s="406"/>
      <c r="AR8" s="414"/>
      <c r="AT8" s="407"/>
      <c r="AU8" s="407"/>
      <c r="AV8" s="406"/>
      <c r="AW8" s="405"/>
      <c r="AX8" s="405"/>
      <c r="AY8" s="406"/>
      <c r="AZ8" s="414"/>
      <c r="BB8" s="407"/>
      <c r="BC8" s="407"/>
      <c r="BD8" s="406"/>
      <c r="BE8" s="405"/>
      <c r="BF8" s="405"/>
      <c r="BG8" s="406"/>
      <c r="BH8" s="414"/>
      <c r="BJ8" s="407"/>
      <c r="BK8" s="407"/>
      <c r="BL8" s="406"/>
      <c r="BM8" s="405"/>
      <c r="BN8" s="405"/>
      <c r="BO8" s="406"/>
      <c r="BP8" s="414"/>
      <c r="BR8" s="407"/>
      <c r="BS8" s="407"/>
      <c r="BT8" s="406"/>
      <c r="BU8" s="405"/>
      <c r="BV8" s="405"/>
      <c r="BW8" s="406"/>
      <c r="BX8" s="414"/>
      <c r="BZ8" s="407"/>
      <c r="CA8" s="407"/>
      <c r="CB8" s="406"/>
      <c r="CC8" s="405"/>
      <c r="CD8" s="405"/>
      <c r="CE8" s="406"/>
      <c r="CF8" s="414"/>
      <c r="CH8" s="407"/>
      <c r="CI8" s="407"/>
      <c r="CJ8" s="406"/>
      <c r="CK8" s="405"/>
      <c r="CL8" s="405"/>
      <c r="CM8" s="406"/>
      <c r="CN8" s="414"/>
    </row>
    <row r="9" spans="1:93" ht="16.5" thickBot="1" x14ac:dyDescent="0.3">
      <c r="A9" s="157"/>
      <c r="B9" s="159" t="s">
        <v>161</v>
      </c>
      <c r="C9" s="190" t="s">
        <v>10</v>
      </c>
      <c r="D9" s="161"/>
      <c r="E9" s="166"/>
      <c r="F9" s="167"/>
      <c r="G9" s="167"/>
      <c r="H9" s="167"/>
      <c r="I9" s="167"/>
      <c r="J9" s="167"/>
      <c r="K9" s="168"/>
      <c r="N9" s="166"/>
      <c r="O9" s="167"/>
      <c r="P9" s="167"/>
      <c r="Q9" s="167"/>
      <c r="R9" s="167"/>
      <c r="S9" s="167"/>
      <c r="T9" s="168"/>
      <c r="V9" s="166"/>
      <c r="W9" s="167"/>
      <c r="X9" s="167"/>
      <c r="Y9" s="167"/>
      <c r="Z9" s="167"/>
      <c r="AA9" s="167"/>
      <c r="AB9" s="168"/>
      <c r="AD9" s="166"/>
      <c r="AE9" s="167"/>
      <c r="AF9" s="167"/>
      <c r="AG9" s="167"/>
      <c r="AH9" s="167"/>
      <c r="AI9" s="167"/>
      <c r="AJ9" s="168"/>
      <c r="AL9" s="166"/>
      <c r="AM9" s="167"/>
      <c r="AN9" s="167"/>
      <c r="AO9" s="167"/>
      <c r="AP9" s="167"/>
      <c r="AQ9" s="167"/>
      <c r="AR9" s="168"/>
      <c r="AT9" s="166"/>
      <c r="AU9" s="167"/>
      <c r="AV9" s="167"/>
      <c r="AW9" s="167"/>
      <c r="AX9" s="167"/>
      <c r="AY9" s="167"/>
      <c r="AZ9" s="168"/>
      <c r="BB9" s="166"/>
      <c r="BC9" s="167"/>
      <c r="BD9" s="167"/>
      <c r="BE9" s="167"/>
      <c r="BF9" s="167"/>
      <c r="BG9" s="167"/>
      <c r="BH9" s="168"/>
      <c r="BJ9" s="166"/>
      <c r="BK9" s="167"/>
      <c r="BL9" s="167"/>
      <c r="BM9" s="167"/>
      <c r="BN9" s="167"/>
      <c r="BO9" s="167"/>
      <c r="BP9" s="168"/>
      <c r="BR9" s="166"/>
      <c r="BS9" s="167"/>
      <c r="BT9" s="167"/>
      <c r="BU9" s="167"/>
      <c r="BV9" s="167"/>
      <c r="BW9" s="167"/>
      <c r="BX9" s="168"/>
      <c r="BZ9" s="166"/>
      <c r="CA9" s="167"/>
      <c r="CB9" s="167"/>
      <c r="CC9" s="167"/>
      <c r="CD9" s="167"/>
      <c r="CE9" s="167"/>
      <c r="CF9" s="168"/>
      <c r="CH9" s="166"/>
      <c r="CI9" s="167"/>
      <c r="CJ9" s="167"/>
      <c r="CK9" s="167"/>
      <c r="CL9" s="167"/>
      <c r="CM9" s="167"/>
      <c r="CN9" s="168"/>
    </row>
    <row r="10" spans="1:93" ht="15.75" thickBot="1" x14ac:dyDescent="0.3">
      <c r="A10" s="3"/>
      <c r="B10" s="41" t="s">
        <v>162</v>
      </c>
      <c r="C10" s="122"/>
      <c r="D10" s="160"/>
      <c r="E10" s="191"/>
      <c r="F10" s="192">
        <f t="shared" ref="F10" si="0">E10*$C$2</f>
        <v>0</v>
      </c>
      <c r="G10" s="192">
        <f t="shared" ref="G10" si="1">F10*0.15</f>
        <v>0</v>
      </c>
      <c r="H10" s="192"/>
      <c r="I10" s="192"/>
      <c r="J10" s="192"/>
      <c r="K10" s="250">
        <f t="shared" ref="K10" si="2">F10+G10+H10+I10+J10</f>
        <v>0</v>
      </c>
      <c r="L10" s="243" t="str">
        <f>IF(F10+G10+H10+I10+J10=K10,"OK","ERROR")</f>
        <v>OK</v>
      </c>
      <c r="N10" s="191"/>
      <c r="O10" s="192">
        <f t="shared" ref="O10" si="3">N10*$C$2</f>
        <v>0</v>
      </c>
      <c r="P10" s="192">
        <f t="shared" ref="P10" si="4">O10*0.15</f>
        <v>0</v>
      </c>
      <c r="Q10" s="192"/>
      <c r="R10" s="192">
        <f>I10</f>
        <v>0</v>
      </c>
      <c r="S10" s="192"/>
      <c r="T10" s="250">
        <f t="shared" ref="T10" si="5">O10+P10+Q10+R10+S10</f>
        <v>0</v>
      </c>
      <c r="V10" s="191"/>
      <c r="W10" s="192">
        <f t="shared" ref="W10" si="6">V10*$C$2</f>
        <v>0</v>
      </c>
      <c r="X10" s="192">
        <f t="shared" ref="X10" si="7">W10*0.15</f>
        <v>0</v>
      </c>
      <c r="Y10" s="192"/>
      <c r="Z10" s="192"/>
      <c r="AA10" s="192"/>
      <c r="AB10" s="250">
        <f t="shared" ref="AB10" si="8">W10+X10+Y10+Z10+AA10</f>
        <v>0</v>
      </c>
      <c r="AD10" s="191"/>
      <c r="AE10" s="192">
        <f t="shared" ref="AE10" si="9">AD10*$C$2</f>
        <v>0</v>
      </c>
      <c r="AF10" s="192">
        <f t="shared" ref="AF10" si="10">AE10*0.15</f>
        <v>0</v>
      </c>
      <c r="AG10" s="192"/>
      <c r="AH10" s="192"/>
      <c r="AI10" s="192"/>
      <c r="AJ10" s="250">
        <f t="shared" ref="AJ10" si="11">AE10+AF10+AG10+AH10+AI10</f>
        <v>0</v>
      </c>
      <c r="AL10" s="191"/>
      <c r="AM10" s="192">
        <f t="shared" ref="AM10" si="12">AL10*$C$2</f>
        <v>0</v>
      </c>
      <c r="AN10" s="192">
        <f t="shared" ref="AN10" si="13">AM10*0.15</f>
        <v>0</v>
      </c>
      <c r="AO10" s="192"/>
      <c r="AP10" s="192"/>
      <c r="AQ10" s="192"/>
      <c r="AR10" s="250">
        <f t="shared" ref="AR10" si="14">AM10+AN10+AO10+AP10+AQ10</f>
        <v>0</v>
      </c>
      <c r="AT10" s="191"/>
      <c r="AU10" s="192">
        <f t="shared" ref="AU10" si="15">AT10*$C$2</f>
        <v>0</v>
      </c>
      <c r="AV10" s="192">
        <f t="shared" ref="AV10" si="16">AU10*0.15</f>
        <v>0</v>
      </c>
      <c r="AW10" s="192"/>
      <c r="AX10" s="192"/>
      <c r="AY10" s="192"/>
      <c r="AZ10" s="250">
        <f t="shared" ref="AZ10" si="17">AU10+AV10+AW10+AX10+AY10</f>
        <v>0</v>
      </c>
      <c r="BB10" s="191"/>
      <c r="BC10" s="192">
        <f t="shared" ref="BC10" si="18">BB10*$C$2</f>
        <v>0</v>
      </c>
      <c r="BD10" s="192">
        <f t="shared" ref="BD10" si="19">BC10*0.15</f>
        <v>0</v>
      </c>
      <c r="BE10" s="192"/>
      <c r="BF10" s="192"/>
      <c r="BG10" s="192"/>
      <c r="BH10" s="250">
        <f t="shared" ref="BH10" si="20">BC10+BD10+BE10+BF10+BG10</f>
        <v>0</v>
      </c>
      <c r="BJ10" s="191"/>
      <c r="BK10" s="192">
        <f t="shared" ref="BK10" si="21">BJ10*$C$2</f>
        <v>0</v>
      </c>
      <c r="BL10" s="192">
        <f t="shared" ref="BL10" si="22">BK10*0.15</f>
        <v>0</v>
      </c>
      <c r="BM10" s="192"/>
      <c r="BN10" s="192"/>
      <c r="BO10" s="192"/>
      <c r="BP10" s="250">
        <f t="shared" ref="BP10" si="23">BK10+BL10+BM10+BN10+BO10</f>
        <v>0</v>
      </c>
      <c r="BR10" s="191"/>
      <c r="BS10" s="192">
        <f t="shared" ref="BS10" si="24">BR10*$C$2</f>
        <v>0</v>
      </c>
      <c r="BT10" s="192">
        <f t="shared" ref="BT10" si="25">BS10*0.15</f>
        <v>0</v>
      </c>
      <c r="BU10" s="192"/>
      <c r="BV10" s="192"/>
      <c r="BW10" s="192"/>
      <c r="BX10" s="250">
        <f t="shared" ref="BX10" si="26">BS10+BT10+BU10+BV10+BW10</f>
        <v>0</v>
      </c>
      <c r="BZ10" s="191"/>
      <c r="CA10" s="192">
        <f t="shared" ref="CA10" si="27">BZ10*$C$2</f>
        <v>0</v>
      </c>
      <c r="CB10" s="192">
        <f t="shared" ref="CB10" si="28">CA10*0.15</f>
        <v>0</v>
      </c>
      <c r="CC10" s="192"/>
      <c r="CD10" s="192"/>
      <c r="CE10" s="192"/>
      <c r="CF10" s="250">
        <f t="shared" ref="CF10" si="29">CA10+CB10+CC10+CD10+CE10</f>
        <v>0</v>
      </c>
      <c r="CH10" s="191"/>
      <c r="CI10" s="192">
        <f>O10+W10+AE10+AM10+AU10+BC10+BK10+BS10+CA10</f>
        <v>0</v>
      </c>
      <c r="CJ10" s="192">
        <f t="shared" ref="CJ10:CM10" si="30">P10+X10+AF10+AN10+AV10+BD10+BL10+BT10+CB10</f>
        <v>0</v>
      </c>
      <c r="CK10" s="192">
        <f t="shared" si="30"/>
        <v>0</v>
      </c>
      <c r="CL10" s="192">
        <f t="shared" si="30"/>
        <v>0</v>
      </c>
      <c r="CM10" s="192">
        <f t="shared" si="30"/>
        <v>0</v>
      </c>
      <c r="CN10" s="250">
        <f t="shared" ref="CN10" si="31">CI10+CJ10+CK10+CL10+CM10</f>
        <v>0</v>
      </c>
      <c r="CO10" s="243" t="str">
        <f>IF(CN10=K10,"OK","ERROR")</f>
        <v>OK</v>
      </c>
    </row>
    <row r="11" spans="1:93" ht="16.5" thickBot="1" x14ac:dyDescent="0.3">
      <c r="A11" s="157"/>
      <c r="B11" s="159" t="s">
        <v>83</v>
      </c>
      <c r="C11" s="158"/>
      <c r="D11" s="161"/>
      <c r="E11" s="193"/>
      <c r="F11" s="194">
        <f>SUM(F10)</f>
        <v>0</v>
      </c>
      <c r="G11" s="194">
        <f t="shared" ref="G11:K11" si="32">SUM(G10)</f>
        <v>0</v>
      </c>
      <c r="H11" s="195">
        <f t="shared" si="32"/>
        <v>0</v>
      </c>
      <c r="I11" s="195">
        <f t="shared" si="32"/>
        <v>0</v>
      </c>
      <c r="J11" s="195">
        <f t="shared" si="32"/>
        <v>0</v>
      </c>
      <c r="K11" s="194">
        <f t="shared" si="32"/>
        <v>0</v>
      </c>
      <c r="L11" s="243" t="str">
        <f t="shared" ref="L11:L93" si="33">IF(F11+G11+H11+I11+J11=K11,"OK","ERROR")</f>
        <v>OK</v>
      </c>
      <c r="N11" s="193"/>
      <c r="O11" s="194">
        <f>SUM(O10)</f>
        <v>0</v>
      </c>
      <c r="P11" s="194">
        <f t="shared" ref="P11:T11" si="34">SUM(P10)</f>
        <v>0</v>
      </c>
      <c r="Q11" s="195">
        <f t="shared" si="34"/>
        <v>0</v>
      </c>
      <c r="R11" s="195">
        <f t="shared" si="34"/>
        <v>0</v>
      </c>
      <c r="S11" s="195">
        <f t="shared" si="34"/>
        <v>0</v>
      </c>
      <c r="T11" s="194">
        <f t="shared" si="34"/>
        <v>0</v>
      </c>
      <c r="V11" s="193"/>
      <c r="W11" s="194">
        <f>SUM(W10)</f>
        <v>0</v>
      </c>
      <c r="X11" s="194">
        <f t="shared" ref="X11:AB11" si="35">SUM(X10)</f>
        <v>0</v>
      </c>
      <c r="Y11" s="195">
        <f t="shared" si="35"/>
        <v>0</v>
      </c>
      <c r="Z11" s="195">
        <f t="shared" si="35"/>
        <v>0</v>
      </c>
      <c r="AA11" s="195">
        <f t="shared" si="35"/>
        <v>0</v>
      </c>
      <c r="AB11" s="194">
        <f t="shared" si="35"/>
        <v>0</v>
      </c>
      <c r="AD11" s="193"/>
      <c r="AE11" s="194">
        <f>SUM(AE10)</f>
        <v>0</v>
      </c>
      <c r="AF11" s="194">
        <f t="shared" ref="AF11:AJ11" si="36">SUM(AF10)</f>
        <v>0</v>
      </c>
      <c r="AG11" s="195">
        <f t="shared" si="36"/>
        <v>0</v>
      </c>
      <c r="AH11" s="195">
        <f t="shared" si="36"/>
        <v>0</v>
      </c>
      <c r="AI11" s="195">
        <f t="shared" si="36"/>
        <v>0</v>
      </c>
      <c r="AJ11" s="194">
        <f t="shared" si="36"/>
        <v>0</v>
      </c>
      <c r="AL11" s="193"/>
      <c r="AM11" s="194">
        <f>SUM(AM10)</f>
        <v>0</v>
      </c>
      <c r="AN11" s="194">
        <f t="shared" ref="AN11:AR11" si="37">SUM(AN10)</f>
        <v>0</v>
      </c>
      <c r="AO11" s="195">
        <f t="shared" si="37"/>
        <v>0</v>
      </c>
      <c r="AP11" s="195">
        <f t="shared" si="37"/>
        <v>0</v>
      </c>
      <c r="AQ11" s="195">
        <f t="shared" si="37"/>
        <v>0</v>
      </c>
      <c r="AR11" s="194">
        <f t="shared" si="37"/>
        <v>0</v>
      </c>
      <c r="AT11" s="193"/>
      <c r="AU11" s="194">
        <f>SUM(AU10)</f>
        <v>0</v>
      </c>
      <c r="AV11" s="194">
        <f t="shared" ref="AV11:AZ11" si="38">SUM(AV10)</f>
        <v>0</v>
      </c>
      <c r="AW11" s="195">
        <f t="shared" si="38"/>
        <v>0</v>
      </c>
      <c r="AX11" s="195">
        <f t="shared" si="38"/>
        <v>0</v>
      </c>
      <c r="AY11" s="195">
        <f t="shared" si="38"/>
        <v>0</v>
      </c>
      <c r="AZ11" s="194">
        <f t="shared" si="38"/>
        <v>0</v>
      </c>
      <c r="BB11" s="193"/>
      <c r="BC11" s="194">
        <f>SUM(BC10)</f>
        <v>0</v>
      </c>
      <c r="BD11" s="194">
        <f t="shared" ref="BD11:BH11" si="39">SUM(BD10)</f>
        <v>0</v>
      </c>
      <c r="BE11" s="195">
        <f t="shared" si="39"/>
        <v>0</v>
      </c>
      <c r="BF11" s="195">
        <f t="shared" si="39"/>
        <v>0</v>
      </c>
      <c r="BG11" s="195">
        <f t="shared" si="39"/>
        <v>0</v>
      </c>
      <c r="BH11" s="194">
        <f t="shared" si="39"/>
        <v>0</v>
      </c>
      <c r="BJ11" s="193"/>
      <c r="BK11" s="194">
        <f>SUM(BK10)</f>
        <v>0</v>
      </c>
      <c r="BL11" s="194">
        <f t="shared" ref="BL11:BP11" si="40">SUM(BL10)</f>
        <v>0</v>
      </c>
      <c r="BM11" s="195">
        <f t="shared" si="40"/>
        <v>0</v>
      </c>
      <c r="BN11" s="195">
        <f t="shared" si="40"/>
        <v>0</v>
      </c>
      <c r="BO11" s="195">
        <f t="shared" si="40"/>
        <v>0</v>
      </c>
      <c r="BP11" s="194">
        <f t="shared" si="40"/>
        <v>0</v>
      </c>
      <c r="BR11" s="193"/>
      <c r="BS11" s="194">
        <f>SUM(BS10)</f>
        <v>0</v>
      </c>
      <c r="BT11" s="194">
        <f t="shared" ref="BT11:BX11" si="41">SUM(BT10)</f>
        <v>0</v>
      </c>
      <c r="BU11" s="195">
        <f t="shared" si="41"/>
        <v>0</v>
      </c>
      <c r="BV11" s="195">
        <f t="shared" si="41"/>
        <v>0</v>
      </c>
      <c r="BW11" s="195">
        <f t="shared" si="41"/>
        <v>0</v>
      </c>
      <c r="BX11" s="194">
        <f t="shared" si="41"/>
        <v>0</v>
      </c>
      <c r="BZ11" s="193"/>
      <c r="CA11" s="194">
        <f>SUM(CA10)</f>
        <v>0</v>
      </c>
      <c r="CB11" s="194">
        <f t="shared" ref="CB11:CF11" si="42">SUM(CB10)</f>
        <v>0</v>
      </c>
      <c r="CC11" s="195">
        <f t="shared" si="42"/>
        <v>0</v>
      </c>
      <c r="CD11" s="195">
        <f t="shared" si="42"/>
        <v>0</v>
      </c>
      <c r="CE11" s="195">
        <f t="shared" si="42"/>
        <v>0</v>
      </c>
      <c r="CF11" s="194">
        <f t="shared" si="42"/>
        <v>0</v>
      </c>
      <c r="CH11" s="193"/>
      <c r="CI11" s="194">
        <f>SUM(CI10)</f>
        <v>0</v>
      </c>
      <c r="CJ11" s="194">
        <f t="shared" ref="CJ11:CN11" si="43">SUM(CJ10)</f>
        <v>0</v>
      </c>
      <c r="CK11" s="195">
        <f t="shared" si="43"/>
        <v>0</v>
      </c>
      <c r="CL11" s="195">
        <f t="shared" si="43"/>
        <v>0</v>
      </c>
      <c r="CM11" s="195">
        <f t="shared" si="43"/>
        <v>0</v>
      </c>
      <c r="CN11" s="194">
        <f t="shared" si="43"/>
        <v>0</v>
      </c>
      <c r="CO11" s="243" t="str">
        <f t="shared" ref="CO11:CO74" si="44">IF(CN11=K11,"OK","ERROR")</f>
        <v>OK</v>
      </c>
    </row>
    <row r="12" spans="1:93" ht="16.5" thickBot="1" x14ac:dyDescent="0.3">
      <c r="A12" s="1"/>
      <c r="B12" s="26" t="s">
        <v>11</v>
      </c>
      <c r="C12" s="2" t="s">
        <v>10</v>
      </c>
      <c r="D12" s="162"/>
      <c r="E12" s="171"/>
      <c r="F12" s="2"/>
      <c r="G12" s="2"/>
      <c r="H12" s="2"/>
      <c r="I12" s="2"/>
      <c r="J12" s="2"/>
      <c r="K12" s="172"/>
      <c r="L12" s="243" t="str">
        <f t="shared" si="33"/>
        <v>OK</v>
      </c>
      <c r="N12" s="171"/>
      <c r="O12" s="2"/>
      <c r="P12" s="2"/>
      <c r="Q12" s="2"/>
      <c r="R12" s="2"/>
      <c r="S12" s="2"/>
      <c r="T12" s="172"/>
      <c r="V12" s="171"/>
      <c r="W12" s="2"/>
      <c r="X12" s="2"/>
      <c r="Y12" s="2"/>
      <c r="Z12" s="2"/>
      <c r="AA12" s="2"/>
      <c r="AB12" s="172"/>
      <c r="AD12" s="171"/>
      <c r="AE12" s="2"/>
      <c r="AF12" s="2"/>
      <c r="AG12" s="2"/>
      <c r="AH12" s="2"/>
      <c r="AI12" s="2"/>
      <c r="AJ12" s="172"/>
      <c r="AL12" s="171"/>
      <c r="AM12" s="2"/>
      <c r="AN12" s="2"/>
      <c r="AO12" s="2"/>
      <c r="AP12" s="2"/>
      <c r="AQ12" s="2"/>
      <c r="AR12" s="172"/>
      <c r="AT12" s="171"/>
      <c r="AU12" s="2"/>
      <c r="AV12" s="2"/>
      <c r="AW12" s="2"/>
      <c r="AX12" s="2"/>
      <c r="AY12" s="2"/>
      <c r="AZ12" s="172"/>
      <c r="BB12" s="171"/>
      <c r="BC12" s="2"/>
      <c r="BD12" s="2"/>
      <c r="BE12" s="2"/>
      <c r="BF12" s="2"/>
      <c r="BG12" s="2"/>
      <c r="BH12" s="172"/>
      <c r="BJ12" s="171"/>
      <c r="BK12" s="2"/>
      <c r="BL12" s="2"/>
      <c r="BM12" s="2"/>
      <c r="BN12" s="2"/>
      <c r="BO12" s="2"/>
      <c r="BP12" s="172"/>
      <c r="BR12" s="171"/>
      <c r="BS12" s="2"/>
      <c r="BT12" s="2"/>
      <c r="BU12" s="2"/>
      <c r="BV12" s="2"/>
      <c r="BW12" s="2"/>
      <c r="BX12" s="172"/>
      <c r="BZ12" s="171"/>
      <c r="CA12" s="2"/>
      <c r="CB12" s="2"/>
      <c r="CC12" s="2"/>
      <c r="CD12" s="2"/>
      <c r="CE12" s="2"/>
      <c r="CF12" s="172"/>
      <c r="CH12" s="171"/>
      <c r="CI12" s="2"/>
      <c r="CJ12" s="2"/>
      <c r="CK12" s="2"/>
      <c r="CL12" s="2"/>
      <c r="CM12" s="2"/>
      <c r="CN12" s="172"/>
      <c r="CO12" s="243" t="str">
        <f t="shared" si="44"/>
        <v>OK</v>
      </c>
    </row>
    <row r="13" spans="1:93" ht="15.75" thickBot="1" x14ac:dyDescent="0.3">
      <c r="A13" s="14"/>
      <c r="B13" s="48" t="s">
        <v>29</v>
      </c>
      <c r="C13" s="53"/>
      <c r="D13" s="53"/>
      <c r="E13" s="173"/>
      <c r="F13" s="15"/>
      <c r="G13" s="15"/>
      <c r="H13" s="15"/>
      <c r="I13" s="15"/>
      <c r="J13" s="15"/>
      <c r="K13" s="174"/>
      <c r="L13" s="243" t="str">
        <f t="shared" si="33"/>
        <v>OK</v>
      </c>
      <c r="N13" s="173"/>
      <c r="O13" s="15"/>
      <c r="P13" s="15"/>
      <c r="Q13" s="15"/>
      <c r="R13" s="15"/>
      <c r="S13" s="15"/>
      <c r="T13" s="174"/>
      <c r="V13" s="173"/>
      <c r="W13" s="15"/>
      <c r="X13" s="15"/>
      <c r="Y13" s="15"/>
      <c r="Z13" s="15"/>
      <c r="AA13" s="15"/>
      <c r="AB13" s="174"/>
      <c r="AD13" s="173"/>
      <c r="AE13" s="15"/>
      <c r="AF13" s="15"/>
      <c r="AG13" s="15"/>
      <c r="AH13" s="15"/>
      <c r="AI13" s="15"/>
      <c r="AJ13" s="174"/>
      <c r="AL13" s="173"/>
      <c r="AM13" s="15"/>
      <c r="AN13" s="15"/>
      <c r="AO13" s="15"/>
      <c r="AP13" s="15"/>
      <c r="AQ13" s="15"/>
      <c r="AR13" s="174"/>
      <c r="AT13" s="173"/>
      <c r="AU13" s="15"/>
      <c r="AV13" s="15"/>
      <c r="AW13" s="15"/>
      <c r="AX13" s="15"/>
      <c r="AY13" s="15"/>
      <c r="AZ13" s="174"/>
      <c r="BB13" s="173"/>
      <c r="BC13" s="15"/>
      <c r="BD13" s="15"/>
      <c r="BE13" s="15"/>
      <c r="BF13" s="15"/>
      <c r="BG13" s="15"/>
      <c r="BH13" s="174"/>
      <c r="BJ13" s="173"/>
      <c r="BK13" s="15"/>
      <c r="BL13" s="15"/>
      <c r="BM13" s="15"/>
      <c r="BN13" s="15"/>
      <c r="BO13" s="15"/>
      <c r="BP13" s="174"/>
      <c r="BR13" s="173"/>
      <c r="BS13" s="15"/>
      <c r="BT13" s="15"/>
      <c r="BU13" s="15"/>
      <c r="BV13" s="15"/>
      <c r="BW13" s="15"/>
      <c r="BX13" s="174"/>
      <c r="BZ13" s="173"/>
      <c r="CA13" s="15"/>
      <c r="CB13" s="15"/>
      <c r="CC13" s="15"/>
      <c r="CD13" s="15"/>
      <c r="CE13" s="15"/>
      <c r="CF13" s="174"/>
      <c r="CH13" s="173"/>
      <c r="CI13" s="15"/>
      <c r="CJ13" s="15"/>
      <c r="CK13" s="15"/>
      <c r="CL13" s="15"/>
      <c r="CM13" s="15"/>
      <c r="CN13" s="174"/>
      <c r="CO13" s="243" t="str">
        <f t="shared" si="44"/>
        <v>OK</v>
      </c>
    </row>
    <row r="14" spans="1:93" ht="15.75" thickBot="1" x14ac:dyDescent="0.3">
      <c r="A14" s="3"/>
      <c r="B14" s="92" t="s">
        <v>30</v>
      </c>
      <c r="C14" s="93" t="s">
        <v>10</v>
      </c>
      <c r="D14" s="160" t="s">
        <v>41</v>
      </c>
      <c r="E14" s="169"/>
      <c r="F14" s="39">
        <f>E14*$C$2</f>
        <v>0</v>
      </c>
      <c r="G14" s="39">
        <f>F14*0.15</f>
        <v>0</v>
      </c>
      <c r="H14" s="39"/>
      <c r="I14" s="39"/>
      <c r="J14" s="39"/>
      <c r="K14" s="170">
        <f>F14+G14+H14+I14+J14</f>
        <v>0</v>
      </c>
      <c r="L14" s="243" t="str">
        <f t="shared" si="33"/>
        <v>OK</v>
      </c>
      <c r="N14" s="169"/>
      <c r="O14" s="39">
        <f t="shared" ref="O14:O20" si="45">F14</f>
        <v>0</v>
      </c>
      <c r="P14" s="39">
        <f>O14*0.15</f>
        <v>0</v>
      </c>
      <c r="Q14" s="39"/>
      <c r="R14" s="39"/>
      <c r="S14" s="39"/>
      <c r="T14" s="170">
        <f>O14+P14+Q14+R14+S14</f>
        <v>0</v>
      </c>
      <c r="V14" s="169"/>
      <c r="W14" s="39"/>
      <c r="X14" s="39">
        <f>W14*0.15</f>
        <v>0</v>
      </c>
      <c r="Y14" s="39"/>
      <c r="Z14" s="39"/>
      <c r="AA14" s="39"/>
      <c r="AB14" s="170">
        <f>W14+X14+Y14+Z14+AA14</f>
        <v>0</v>
      </c>
      <c r="AD14" s="169"/>
      <c r="AE14" s="39"/>
      <c r="AF14" s="39">
        <f>AE14*0.15</f>
        <v>0</v>
      </c>
      <c r="AG14" s="39"/>
      <c r="AH14" s="39"/>
      <c r="AI14" s="39"/>
      <c r="AJ14" s="170">
        <f>AE14+AF14+AG14+AH14+AI14</f>
        <v>0</v>
      </c>
      <c r="AL14" s="169"/>
      <c r="AM14" s="39"/>
      <c r="AN14" s="39">
        <f>AM14*0.15</f>
        <v>0</v>
      </c>
      <c r="AO14" s="39"/>
      <c r="AP14" s="39"/>
      <c r="AQ14" s="39"/>
      <c r="AR14" s="170">
        <f>AM14+AN14+AO14+AP14+AQ14</f>
        <v>0</v>
      </c>
      <c r="AT14" s="169"/>
      <c r="AU14" s="39"/>
      <c r="AV14" s="39">
        <f>AU14*0.15</f>
        <v>0</v>
      </c>
      <c r="AW14" s="39"/>
      <c r="AX14" s="39"/>
      <c r="AY14" s="39"/>
      <c r="AZ14" s="170">
        <f>AU14+AV14+AW14+AX14+AY14</f>
        <v>0</v>
      </c>
      <c r="BB14" s="169"/>
      <c r="BC14" s="39"/>
      <c r="BD14" s="39">
        <f>BC14*0.15</f>
        <v>0</v>
      </c>
      <c r="BE14" s="39"/>
      <c r="BF14" s="39"/>
      <c r="BG14" s="39"/>
      <c r="BH14" s="170">
        <f>BC14+BD14+BE14+BF14+BG14</f>
        <v>0</v>
      </c>
      <c r="BJ14" s="169"/>
      <c r="BK14" s="39"/>
      <c r="BL14" s="39">
        <f>BK14*0.15</f>
        <v>0</v>
      </c>
      <c r="BM14" s="39"/>
      <c r="BN14" s="39"/>
      <c r="BO14" s="39"/>
      <c r="BP14" s="170">
        <f>BK14+BL14+BM14+BN14+BO14</f>
        <v>0</v>
      </c>
      <c r="BR14" s="169"/>
      <c r="BS14" s="39"/>
      <c r="BT14" s="39">
        <f>BS14*0.15</f>
        <v>0</v>
      </c>
      <c r="BU14" s="39"/>
      <c r="BV14" s="39"/>
      <c r="BW14" s="39"/>
      <c r="BX14" s="170">
        <f>BS14+BT14+BU14+BV14+BW14</f>
        <v>0</v>
      </c>
      <c r="BZ14" s="169"/>
      <c r="CA14" s="39"/>
      <c r="CB14" s="39">
        <f>CA14*0.15</f>
        <v>0</v>
      </c>
      <c r="CC14" s="39"/>
      <c r="CD14" s="39"/>
      <c r="CE14" s="39"/>
      <c r="CF14" s="170">
        <f>CA14+CB14+CC14+CD14+CE14</f>
        <v>0</v>
      </c>
      <c r="CH14" s="169"/>
      <c r="CI14" s="192">
        <f t="shared" ref="CI14:CM21" si="46">O14+W14+AE14+AM14+AU14+BC14+BK14+BS14+CA14</f>
        <v>0</v>
      </c>
      <c r="CJ14" s="192">
        <f t="shared" si="46"/>
        <v>0</v>
      </c>
      <c r="CK14" s="192">
        <f t="shared" si="46"/>
        <v>0</v>
      </c>
      <c r="CL14" s="192">
        <f t="shared" si="46"/>
        <v>0</v>
      </c>
      <c r="CM14" s="192">
        <f t="shared" si="46"/>
        <v>0</v>
      </c>
      <c r="CN14" s="170">
        <f>CI14+CJ14+CK14+CL14+CM14</f>
        <v>0</v>
      </c>
      <c r="CO14" s="243" t="str">
        <f t="shared" si="44"/>
        <v>OK</v>
      </c>
    </row>
    <row r="15" spans="1:93" ht="15.75" thickBot="1" x14ac:dyDescent="0.3">
      <c r="A15" s="3"/>
      <c r="B15" s="92" t="s">
        <v>31</v>
      </c>
      <c r="C15" s="93" t="s">
        <v>10</v>
      </c>
      <c r="D15" s="160" t="s">
        <v>41</v>
      </c>
      <c r="E15" s="169">
        <v>1</v>
      </c>
      <c r="F15" s="39">
        <f t="shared" ref="F15:F31" si="47">E15*$C$2</f>
        <v>286</v>
      </c>
      <c r="G15" s="39">
        <f t="shared" ref="G15:G31" si="48">F15*0.15</f>
        <v>42.9</v>
      </c>
      <c r="H15" s="39"/>
      <c r="I15" s="39"/>
      <c r="J15" s="39"/>
      <c r="K15" s="170">
        <f t="shared" ref="K15:K31" si="49">F15+G15+H15+I15+J15</f>
        <v>328.9</v>
      </c>
      <c r="L15" s="243" t="str">
        <f t="shared" si="33"/>
        <v>OK</v>
      </c>
      <c r="N15" s="169"/>
      <c r="O15" s="39">
        <f t="shared" si="45"/>
        <v>286</v>
      </c>
      <c r="P15" s="39">
        <f t="shared" ref="P15:P21" si="50">O15*0.15</f>
        <v>42.9</v>
      </c>
      <c r="Q15" s="39"/>
      <c r="R15" s="39"/>
      <c r="S15" s="39"/>
      <c r="T15" s="170">
        <f t="shared" ref="T15:T21" si="51">O15+P15+Q15+R15+S15</f>
        <v>328.9</v>
      </c>
      <c r="V15" s="169"/>
      <c r="W15" s="39"/>
      <c r="X15" s="39">
        <f t="shared" ref="X15:X21" si="52">W15*0.15</f>
        <v>0</v>
      </c>
      <c r="Y15" s="39"/>
      <c r="Z15" s="39"/>
      <c r="AA15" s="39"/>
      <c r="AB15" s="170">
        <f t="shared" ref="AB15:AB21" si="53">W15+X15+Y15+Z15+AA15</f>
        <v>0</v>
      </c>
      <c r="AD15" s="169"/>
      <c r="AE15" s="39"/>
      <c r="AF15" s="39">
        <f t="shared" ref="AF15:AF21" si="54">AE15*0.15</f>
        <v>0</v>
      </c>
      <c r="AG15" s="39"/>
      <c r="AH15" s="39"/>
      <c r="AI15" s="39"/>
      <c r="AJ15" s="170">
        <f t="shared" ref="AJ15:AJ21" si="55">AE15+AF15+AG15+AH15+AI15</f>
        <v>0</v>
      </c>
      <c r="AL15" s="169"/>
      <c r="AM15" s="39"/>
      <c r="AN15" s="39">
        <f t="shared" ref="AN15:AN21" si="56">AM15*0.15</f>
        <v>0</v>
      </c>
      <c r="AO15" s="39"/>
      <c r="AP15" s="39"/>
      <c r="AQ15" s="39"/>
      <c r="AR15" s="170">
        <f t="shared" ref="AR15:AR21" si="57">AM15+AN15+AO15+AP15+AQ15</f>
        <v>0</v>
      </c>
      <c r="AT15" s="169"/>
      <c r="AU15" s="39"/>
      <c r="AV15" s="39">
        <f t="shared" ref="AV15:AV21" si="58">AU15*0.15</f>
        <v>0</v>
      </c>
      <c r="AW15" s="39"/>
      <c r="AX15" s="39"/>
      <c r="AY15" s="39"/>
      <c r="AZ15" s="170">
        <f t="shared" ref="AZ15:AZ21" si="59">AU15+AV15+AW15+AX15+AY15</f>
        <v>0</v>
      </c>
      <c r="BB15" s="169"/>
      <c r="BC15" s="39"/>
      <c r="BD15" s="39">
        <f t="shared" ref="BD15:BD21" si="60">BC15*0.15</f>
        <v>0</v>
      </c>
      <c r="BE15" s="39"/>
      <c r="BF15" s="39"/>
      <c r="BG15" s="39"/>
      <c r="BH15" s="170">
        <f t="shared" ref="BH15:BH21" si="61">BC15+BD15+BE15+BF15+BG15</f>
        <v>0</v>
      </c>
      <c r="BJ15" s="169"/>
      <c r="BK15" s="39"/>
      <c r="BL15" s="39">
        <f t="shared" ref="BL15:BL21" si="62">BK15*0.15</f>
        <v>0</v>
      </c>
      <c r="BM15" s="39"/>
      <c r="BN15" s="39"/>
      <c r="BO15" s="39"/>
      <c r="BP15" s="170">
        <f t="shared" ref="BP15:BP21" si="63">BK15+BL15+BM15+BN15+BO15</f>
        <v>0</v>
      </c>
      <c r="BR15" s="169"/>
      <c r="BS15" s="39"/>
      <c r="BT15" s="39">
        <f t="shared" ref="BT15:BT21" si="64">BS15*0.15</f>
        <v>0</v>
      </c>
      <c r="BU15" s="39"/>
      <c r="BV15" s="39"/>
      <c r="BW15" s="39"/>
      <c r="BX15" s="170">
        <f t="shared" ref="BX15:BX21" si="65">BS15+BT15+BU15+BV15+BW15</f>
        <v>0</v>
      </c>
      <c r="BZ15" s="169"/>
      <c r="CA15" s="39"/>
      <c r="CB15" s="39">
        <f t="shared" ref="CB15:CB21" si="66">CA15*0.15</f>
        <v>0</v>
      </c>
      <c r="CC15" s="39"/>
      <c r="CD15" s="39"/>
      <c r="CE15" s="39"/>
      <c r="CF15" s="170">
        <f t="shared" ref="CF15:CF21" si="67">CA15+CB15+CC15+CD15+CE15</f>
        <v>0</v>
      </c>
      <c r="CH15" s="169"/>
      <c r="CI15" s="192">
        <f t="shared" si="46"/>
        <v>286</v>
      </c>
      <c r="CJ15" s="192">
        <f t="shared" si="46"/>
        <v>42.9</v>
      </c>
      <c r="CK15" s="192">
        <f t="shared" si="46"/>
        <v>0</v>
      </c>
      <c r="CL15" s="192">
        <f t="shared" si="46"/>
        <v>0</v>
      </c>
      <c r="CM15" s="192">
        <f t="shared" si="46"/>
        <v>0</v>
      </c>
      <c r="CN15" s="170">
        <f t="shared" ref="CN15:CN21" si="68">CI15+CJ15+CK15+CL15+CM15</f>
        <v>328.9</v>
      </c>
      <c r="CO15" s="243" t="str">
        <f t="shared" si="44"/>
        <v>OK</v>
      </c>
    </row>
    <row r="16" spans="1:93" ht="15.75" thickBot="1" x14ac:dyDescent="0.3">
      <c r="A16" s="3"/>
      <c r="B16" s="92" t="s">
        <v>32</v>
      </c>
      <c r="C16" s="93" t="s">
        <v>10</v>
      </c>
      <c r="D16" s="160" t="s">
        <v>41</v>
      </c>
      <c r="E16" s="169">
        <v>2</v>
      </c>
      <c r="F16" s="39">
        <f t="shared" si="47"/>
        <v>572</v>
      </c>
      <c r="G16" s="39">
        <f t="shared" si="48"/>
        <v>85.8</v>
      </c>
      <c r="H16" s="39"/>
      <c r="I16" s="39"/>
      <c r="J16" s="39"/>
      <c r="K16" s="170">
        <f t="shared" si="49"/>
        <v>657.8</v>
      </c>
      <c r="L16" s="243" t="str">
        <f t="shared" si="33"/>
        <v>OK</v>
      </c>
      <c r="N16" s="169"/>
      <c r="O16" s="39">
        <f t="shared" si="45"/>
        <v>572</v>
      </c>
      <c r="P16" s="39">
        <f t="shared" si="50"/>
        <v>85.8</v>
      </c>
      <c r="Q16" s="39"/>
      <c r="R16" s="39"/>
      <c r="S16" s="39"/>
      <c r="T16" s="170">
        <f t="shared" si="51"/>
        <v>657.8</v>
      </c>
      <c r="V16" s="169"/>
      <c r="W16" s="39"/>
      <c r="X16" s="39">
        <f t="shared" si="52"/>
        <v>0</v>
      </c>
      <c r="Y16" s="39"/>
      <c r="Z16" s="39"/>
      <c r="AA16" s="39"/>
      <c r="AB16" s="170">
        <f t="shared" si="53"/>
        <v>0</v>
      </c>
      <c r="AD16" s="169"/>
      <c r="AE16" s="39"/>
      <c r="AF16" s="39">
        <f t="shared" si="54"/>
        <v>0</v>
      </c>
      <c r="AG16" s="39"/>
      <c r="AH16" s="39"/>
      <c r="AI16" s="39"/>
      <c r="AJ16" s="170">
        <f t="shared" si="55"/>
        <v>0</v>
      </c>
      <c r="AL16" s="169"/>
      <c r="AM16" s="39"/>
      <c r="AN16" s="39">
        <f t="shared" si="56"/>
        <v>0</v>
      </c>
      <c r="AO16" s="39"/>
      <c r="AP16" s="39"/>
      <c r="AQ16" s="39"/>
      <c r="AR16" s="170">
        <f t="shared" si="57"/>
        <v>0</v>
      </c>
      <c r="AT16" s="169"/>
      <c r="AU16" s="39"/>
      <c r="AV16" s="39">
        <f t="shared" si="58"/>
        <v>0</v>
      </c>
      <c r="AW16" s="39"/>
      <c r="AX16" s="39"/>
      <c r="AY16" s="39"/>
      <c r="AZ16" s="170">
        <f t="shared" si="59"/>
        <v>0</v>
      </c>
      <c r="BB16" s="169"/>
      <c r="BC16" s="39"/>
      <c r="BD16" s="39">
        <f t="shared" si="60"/>
        <v>0</v>
      </c>
      <c r="BE16" s="39"/>
      <c r="BF16" s="39"/>
      <c r="BG16" s="39"/>
      <c r="BH16" s="170">
        <f t="shared" si="61"/>
        <v>0</v>
      </c>
      <c r="BJ16" s="169"/>
      <c r="BK16" s="39"/>
      <c r="BL16" s="39">
        <f t="shared" si="62"/>
        <v>0</v>
      </c>
      <c r="BM16" s="39"/>
      <c r="BN16" s="39"/>
      <c r="BO16" s="39"/>
      <c r="BP16" s="170">
        <f t="shared" si="63"/>
        <v>0</v>
      </c>
      <c r="BR16" s="169"/>
      <c r="BS16" s="39"/>
      <c r="BT16" s="39">
        <f t="shared" si="64"/>
        <v>0</v>
      </c>
      <c r="BU16" s="39"/>
      <c r="BV16" s="39"/>
      <c r="BW16" s="39"/>
      <c r="BX16" s="170">
        <f t="shared" si="65"/>
        <v>0</v>
      </c>
      <c r="BZ16" s="169"/>
      <c r="CA16" s="39"/>
      <c r="CB16" s="39">
        <f t="shared" si="66"/>
        <v>0</v>
      </c>
      <c r="CC16" s="39"/>
      <c r="CD16" s="39"/>
      <c r="CE16" s="39"/>
      <c r="CF16" s="170">
        <f t="shared" si="67"/>
        <v>0</v>
      </c>
      <c r="CH16" s="169"/>
      <c r="CI16" s="192">
        <f t="shared" si="46"/>
        <v>572</v>
      </c>
      <c r="CJ16" s="192">
        <f t="shared" si="46"/>
        <v>85.8</v>
      </c>
      <c r="CK16" s="192">
        <f t="shared" si="46"/>
        <v>0</v>
      </c>
      <c r="CL16" s="192">
        <f t="shared" si="46"/>
        <v>0</v>
      </c>
      <c r="CM16" s="192">
        <f t="shared" si="46"/>
        <v>0</v>
      </c>
      <c r="CN16" s="170">
        <f t="shared" si="68"/>
        <v>657.8</v>
      </c>
      <c r="CO16" s="243" t="str">
        <f t="shared" si="44"/>
        <v>OK</v>
      </c>
    </row>
    <row r="17" spans="1:93" ht="15.75" thickBot="1" x14ac:dyDescent="0.3">
      <c r="A17" s="3"/>
      <c r="B17" s="92" t="s">
        <v>33</v>
      </c>
      <c r="C17" s="93" t="s">
        <v>10</v>
      </c>
      <c r="D17" s="160" t="s">
        <v>41</v>
      </c>
      <c r="E17" s="169">
        <v>1</v>
      </c>
      <c r="F17" s="39">
        <f t="shared" si="47"/>
        <v>286</v>
      </c>
      <c r="G17" s="39">
        <f t="shared" si="48"/>
        <v>42.9</v>
      </c>
      <c r="H17" s="39"/>
      <c r="I17" s="39"/>
      <c r="J17" s="39"/>
      <c r="K17" s="170">
        <f t="shared" si="49"/>
        <v>328.9</v>
      </c>
      <c r="L17" s="243" t="str">
        <f t="shared" si="33"/>
        <v>OK</v>
      </c>
      <c r="N17" s="169"/>
      <c r="O17" s="39">
        <f t="shared" si="45"/>
        <v>286</v>
      </c>
      <c r="P17" s="39">
        <f t="shared" si="50"/>
        <v>42.9</v>
      </c>
      <c r="Q17" s="39"/>
      <c r="R17" s="39"/>
      <c r="S17" s="39"/>
      <c r="T17" s="170">
        <f t="shared" si="51"/>
        <v>328.9</v>
      </c>
      <c r="V17" s="169"/>
      <c r="W17" s="39"/>
      <c r="X17" s="39">
        <f t="shared" si="52"/>
        <v>0</v>
      </c>
      <c r="Y17" s="39"/>
      <c r="Z17" s="39"/>
      <c r="AA17" s="39"/>
      <c r="AB17" s="170">
        <f t="shared" si="53"/>
        <v>0</v>
      </c>
      <c r="AD17" s="169"/>
      <c r="AE17" s="39"/>
      <c r="AF17" s="39">
        <f t="shared" si="54"/>
        <v>0</v>
      </c>
      <c r="AG17" s="39"/>
      <c r="AH17" s="39"/>
      <c r="AI17" s="39"/>
      <c r="AJ17" s="170">
        <f t="shared" si="55"/>
        <v>0</v>
      </c>
      <c r="AL17" s="169"/>
      <c r="AM17" s="39"/>
      <c r="AN17" s="39">
        <f t="shared" si="56"/>
        <v>0</v>
      </c>
      <c r="AO17" s="39"/>
      <c r="AP17" s="39"/>
      <c r="AQ17" s="39"/>
      <c r="AR17" s="170">
        <f t="shared" si="57"/>
        <v>0</v>
      </c>
      <c r="AT17" s="169"/>
      <c r="AU17" s="39"/>
      <c r="AV17" s="39">
        <f t="shared" si="58"/>
        <v>0</v>
      </c>
      <c r="AW17" s="39"/>
      <c r="AX17" s="39"/>
      <c r="AY17" s="39"/>
      <c r="AZ17" s="170">
        <f t="shared" si="59"/>
        <v>0</v>
      </c>
      <c r="BB17" s="169"/>
      <c r="BC17" s="39"/>
      <c r="BD17" s="39">
        <f t="shared" si="60"/>
        <v>0</v>
      </c>
      <c r="BE17" s="39"/>
      <c r="BF17" s="39"/>
      <c r="BG17" s="39"/>
      <c r="BH17" s="170">
        <f t="shared" si="61"/>
        <v>0</v>
      </c>
      <c r="BJ17" s="169"/>
      <c r="BK17" s="39"/>
      <c r="BL17" s="39">
        <f t="shared" si="62"/>
        <v>0</v>
      </c>
      <c r="BM17" s="39"/>
      <c r="BN17" s="39"/>
      <c r="BO17" s="39"/>
      <c r="BP17" s="170">
        <f t="shared" si="63"/>
        <v>0</v>
      </c>
      <c r="BR17" s="169"/>
      <c r="BS17" s="39"/>
      <c r="BT17" s="39">
        <f t="shared" si="64"/>
        <v>0</v>
      </c>
      <c r="BU17" s="39"/>
      <c r="BV17" s="39"/>
      <c r="BW17" s="39"/>
      <c r="BX17" s="170">
        <f t="shared" si="65"/>
        <v>0</v>
      </c>
      <c r="BZ17" s="169"/>
      <c r="CA17" s="39"/>
      <c r="CB17" s="39">
        <f t="shared" si="66"/>
        <v>0</v>
      </c>
      <c r="CC17" s="39"/>
      <c r="CD17" s="39"/>
      <c r="CE17" s="39"/>
      <c r="CF17" s="170">
        <f t="shared" si="67"/>
        <v>0</v>
      </c>
      <c r="CH17" s="169"/>
      <c r="CI17" s="192">
        <f t="shared" si="46"/>
        <v>286</v>
      </c>
      <c r="CJ17" s="192">
        <f t="shared" si="46"/>
        <v>42.9</v>
      </c>
      <c r="CK17" s="192">
        <f t="shared" si="46"/>
        <v>0</v>
      </c>
      <c r="CL17" s="192">
        <f t="shared" si="46"/>
        <v>0</v>
      </c>
      <c r="CM17" s="192">
        <f t="shared" si="46"/>
        <v>0</v>
      </c>
      <c r="CN17" s="170">
        <f t="shared" si="68"/>
        <v>328.9</v>
      </c>
      <c r="CO17" s="243" t="str">
        <f t="shared" si="44"/>
        <v>OK</v>
      </c>
    </row>
    <row r="18" spans="1:93" s="40" customFormat="1" ht="15.75" thickBot="1" x14ac:dyDescent="0.3">
      <c r="A18" s="3"/>
      <c r="B18" s="92" t="s">
        <v>34</v>
      </c>
      <c r="C18" s="93" t="s">
        <v>10</v>
      </c>
      <c r="D18" s="160" t="s">
        <v>41</v>
      </c>
      <c r="E18" s="169"/>
      <c r="F18" s="39">
        <f t="shared" si="47"/>
        <v>0</v>
      </c>
      <c r="G18" s="39">
        <f t="shared" si="48"/>
        <v>0</v>
      </c>
      <c r="H18" s="39"/>
      <c r="I18" s="39"/>
      <c r="J18" s="39"/>
      <c r="K18" s="170">
        <f t="shared" si="49"/>
        <v>0</v>
      </c>
      <c r="L18" s="243" t="str">
        <f t="shared" si="33"/>
        <v>OK</v>
      </c>
      <c r="N18" s="169"/>
      <c r="O18" s="39">
        <f t="shared" si="45"/>
        <v>0</v>
      </c>
      <c r="P18" s="39">
        <f t="shared" si="50"/>
        <v>0</v>
      </c>
      <c r="Q18" s="39"/>
      <c r="R18" s="39"/>
      <c r="S18" s="39"/>
      <c r="T18" s="170">
        <f t="shared" si="51"/>
        <v>0</v>
      </c>
      <c r="V18" s="169"/>
      <c r="W18" s="39"/>
      <c r="X18" s="39">
        <f t="shared" si="52"/>
        <v>0</v>
      </c>
      <c r="Y18" s="39"/>
      <c r="Z18" s="39"/>
      <c r="AA18" s="39"/>
      <c r="AB18" s="170">
        <f t="shared" si="53"/>
        <v>0</v>
      </c>
      <c r="AD18" s="169"/>
      <c r="AE18" s="39"/>
      <c r="AF18" s="39">
        <f t="shared" si="54"/>
        <v>0</v>
      </c>
      <c r="AG18" s="39"/>
      <c r="AH18" s="39"/>
      <c r="AI18" s="39"/>
      <c r="AJ18" s="170">
        <f t="shared" si="55"/>
        <v>0</v>
      </c>
      <c r="AL18" s="169"/>
      <c r="AM18" s="39"/>
      <c r="AN18" s="39">
        <f t="shared" si="56"/>
        <v>0</v>
      </c>
      <c r="AO18" s="39"/>
      <c r="AP18" s="39"/>
      <c r="AQ18" s="39"/>
      <c r="AR18" s="170">
        <f t="shared" si="57"/>
        <v>0</v>
      </c>
      <c r="AT18" s="169"/>
      <c r="AU18" s="39"/>
      <c r="AV18" s="39">
        <f t="shared" si="58"/>
        <v>0</v>
      </c>
      <c r="AW18" s="39"/>
      <c r="AX18" s="39"/>
      <c r="AY18" s="39"/>
      <c r="AZ18" s="170">
        <f t="shared" si="59"/>
        <v>0</v>
      </c>
      <c r="BB18" s="169"/>
      <c r="BC18" s="39"/>
      <c r="BD18" s="39">
        <f t="shared" si="60"/>
        <v>0</v>
      </c>
      <c r="BE18" s="39"/>
      <c r="BF18" s="39"/>
      <c r="BG18" s="39"/>
      <c r="BH18" s="170">
        <f t="shared" si="61"/>
        <v>0</v>
      </c>
      <c r="BJ18" s="169"/>
      <c r="BK18" s="39"/>
      <c r="BL18" s="39">
        <f t="shared" si="62"/>
        <v>0</v>
      </c>
      <c r="BM18" s="39"/>
      <c r="BN18" s="39"/>
      <c r="BO18" s="39"/>
      <c r="BP18" s="170">
        <f t="shared" si="63"/>
        <v>0</v>
      </c>
      <c r="BR18" s="169"/>
      <c r="BS18" s="39"/>
      <c r="BT18" s="39">
        <f t="shared" si="64"/>
        <v>0</v>
      </c>
      <c r="BU18" s="39"/>
      <c r="BV18" s="39"/>
      <c r="BW18" s="39"/>
      <c r="BX18" s="170">
        <f t="shared" si="65"/>
        <v>0</v>
      </c>
      <c r="BZ18" s="169"/>
      <c r="CA18" s="39"/>
      <c r="CB18" s="39">
        <f t="shared" si="66"/>
        <v>0</v>
      </c>
      <c r="CC18" s="39"/>
      <c r="CD18" s="39"/>
      <c r="CE18" s="39"/>
      <c r="CF18" s="170">
        <f t="shared" si="67"/>
        <v>0</v>
      </c>
      <c r="CH18" s="169"/>
      <c r="CI18" s="192">
        <f t="shared" si="46"/>
        <v>0</v>
      </c>
      <c r="CJ18" s="192">
        <f t="shared" si="46"/>
        <v>0</v>
      </c>
      <c r="CK18" s="192">
        <f t="shared" si="46"/>
        <v>0</v>
      </c>
      <c r="CL18" s="192">
        <f t="shared" si="46"/>
        <v>0</v>
      </c>
      <c r="CM18" s="192">
        <f t="shared" si="46"/>
        <v>0</v>
      </c>
      <c r="CN18" s="170">
        <f t="shared" si="68"/>
        <v>0</v>
      </c>
      <c r="CO18" s="243" t="str">
        <f t="shared" si="44"/>
        <v>OK</v>
      </c>
    </row>
    <row r="19" spans="1:93" ht="15.75" thickBot="1" x14ac:dyDescent="0.3">
      <c r="A19" s="3"/>
      <c r="B19" s="92" t="s">
        <v>35</v>
      </c>
      <c r="C19" s="93" t="s">
        <v>10</v>
      </c>
      <c r="D19" s="160" t="s">
        <v>41</v>
      </c>
      <c r="E19" s="169"/>
      <c r="F19" s="39">
        <f t="shared" si="47"/>
        <v>0</v>
      </c>
      <c r="G19" s="39">
        <f t="shared" si="48"/>
        <v>0</v>
      </c>
      <c r="H19" s="39"/>
      <c r="I19" s="39"/>
      <c r="J19" s="39"/>
      <c r="K19" s="170">
        <f t="shared" si="49"/>
        <v>0</v>
      </c>
      <c r="L19" s="243" t="str">
        <f t="shared" si="33"/>
        <v>OK</v>
      </c>
      <c r="N19" s="169"/>
      <c r="O19" s="39">
        <f t="shared" si="45"/>
        <v>0</v>
      </c>
      <c r="P19" s="39">
        <f t="shared" si="50"/>
        <v>0</v>
      </c>
      <c r="Q19" s="39"/>
      <c r="R19" s="39"/>
      <c r="S19" s="39"/>
      <c r="T19" s="170">
        <f t="shared" si="51"/>
        <v>0</v>
      </c>
      <c r="V19" s="169"/>
      <c r="W19" s="39"/>
      <c r="X19" s="39">
        <f t="shared" si="52"/>
        <v>0</v>
      </c>
      <c r="Y19" s="39"/>
      <c r="Z19" s="39"/>
      <c r="AA19" s="39"/>
      <c r="AB19" s="170">
        <f t="shared" si="53"/>
        <v>0</v>
      </c>
      <c r="AD19" s="169"/>
      <c r="AE19" s="39"/>
      <c r="AF19" s="39">
        <f t="shared" si="54"/>
        <v>0</v>
      </c>
      <c r="AG19" s="39"/>
      <c r="AH19" s="39"/>
      <c r="AI19" s="39"/>
      <c r="AJ19" s="170">
        <f t="shared" si="55"/>
        <v>0</v>
      </c>
      <c r="AL19" s="169"/>
      <c r="AM19" s="39"/>
      <c r="AN19" s="39">
        <f t="shared" si="56"/>
        <v>0</v>
      </c>
      <c r="AO19" s="39"/>
      <c r="AP19" s="39"/>
      <c r="AQ19" s="39"/>
      <c r="AR19" s="170">
        <f t="shared" si="57"/>
        <v>0</v>
      </c>
      <c r="AT19" s="169"/>
      <c r="AU19" s="39"/>
      <c r="AV19" s="39">
        <f t="shared" si="58"/>
        <v>0</v>
      </c>
      <c r="AW19" s="39"/>
      <c r="AX19" s="39"/>
      <c r="AY19" s="39"/>
      <c r="AZ19" s="170">
        <f t="shared" si="59"/>
        <v>0</v>
      </c>
      <c r="BB19" s="169"/>
      <c r="BC19" s="39"/>
      <c r="BD19" s="39">
        <f t="shared" si="60"/>
        <v>0</v>
      </c>
      <c r="BE19" s="39"/>
      <c r="BF19" s="39"/>
      <c r="BG19" s="39"/>
      <c r="BH19" s="170">
        <f t="shared" si="61"/>
        <v>0</v>
      </c>
      <c r="BJ19" s="169"/>
      <c r="BK19" s="39"/>
      <c r="BL19" s="39">
        <f t="shared" si="62"/>
        <v>0</v>
      </c>
      <c r="BM19" s="39"/>
      <c r="BN19" s="39"/>
      <c r="BO19" s="39"/>
      <c r="BP19" s="170">
        <f t="shared" si="63"/>
        <v>0</v>
      </c>
      <c r="BR19" s="169"/>
      <c r="BS19" s="39"/>
      <c r="BT19" s="39">
        <f t="shared" si="64"/>
        <v>0</v>
      </c>
      <c r="BU19" s="39"/>
      <c r="BV19" s="39"/>
      <c r="BW19" s="39"/>
      <c r="BX19" s="170">
        <f t="shared" si="65"/>
        <v>0</v>
      </c>
      <c r="BZ19" s="169"/>
      <c r="CA19" s="39"/>
      <c r="CB19" s="39">
        <f t="shared" si="66"/>
        <v>0</v>
      </c>
      <c r="CC19" s="39"/>
      <c r="CD19" s="39"/>
      <c r="CE19" s="39"/>
      <c r="CF19" s="170">
        <f t="shared" si="67"/>
        <v>0</v>
      </c>
      <c r="CH19" s="169"/>
      <c r="CI19" s="192">
        <f t="shared" si="46"/>
        <v>0</v>
      </c>
      <c r="CJ19" s="192">
        <f t="shared" si="46"/>
        <v>0</v>
      </c>
      <c r="CK19" s="192">
        <f t="shared" si="46"/>
        <v>0</v>
      </c>
      <c r="CL19" s="192">
        <f t="shared" si="46"/>
        <v>0</v>
      </c>
      <c r="CM19" s="192">
        <f t="shared" si="46"/>
        <v>0</v>
      </c>
      <c r="CN19" s="170">
        <f t="shared" si="68"/>
        <v>0</v>
      </c>
      <c r="CO19" s="243" t="str">
        <f t="shared" si="44"/>
        <v>OK</v>
      </c>
    </row>
    <row r="20" spans="1:93" ht="15.75" thickBot="1" x14ac:dyDescent="0.3">
      <c r="A20" s="3"/>
      <c r="B20" s="92" t="s">
        <v>12</v>
      </c>
      <c r="C20" s="93" t="s">
        <v>10</v>
      </c>
      <c r="D20" s="160" t="s">
        <v>41</v>
      </c>
      <c r="E20" s="169">
        <v>8</v>
      </c>
      <c r="F20" s="39">
        <f t="shared" si="47"/>
        <v>2288</v>
      </c>
      <c r="G20" s="39">
        <f t="shared" si="48"/>
        <v>343.2</v>
      </c>
      <c r="H20" s="39">
        <f>I2*2</f>
        <v>1200</v>
      </c>
      <c r="I20" s="39"/>
      <c r="J20" s="39"/>
      <c r="K20" s="170">
        <f t="shared" si="49"/>
        <v>3831.2</v>
      </c>
      <c r="L20" s="243" t="str">
        <f t="shared" si="33"/>
        <v>OK</v>
      </c>
      <c r="N20" s="169"/>
      <c r="O20" s="39">
        <f t="shared" si="45"/>
        <v>2288</v>
      </c>
      <c r="P20" s="39">
        <f t="shared" si="50"/>
        <v>343.2</v>
      </c>
      <c r="Q20" s="39">
        <f>H20</f>
        <v>1200</v>
      </c>
      <c r="R20" s="39">
        <f>I20</f>
        <v>0</v>
      </c>
      <c r="S20" s="39"/>
      <c r="T20" s="170">
        <f t="shared" si="51"/>
        <v>3831.2</v>
      </c>
      <c r="V20" s="169"/>
      <c r="W20" s="39"/>
      <c r="X20" s="39">
        <f t="shared" si="52"/>
        <v>0</v>
      </c>
      <c r="Y20" s="39"/>
      <c r="Z20" s="39"/>
      <c r="AA20" s="39"/>
      <c r="AB20" s="170">
        <f t="shared" si="53"/>
        <v>0</v>
      </c>
      <c r="AD20" s="169"/>
      <c r="AE20" s="39"/>
      <c r="AF20" s="39">
        <f t="shared" si="54"/>
        <v>0</v>
      </c>
      <c r="AG20" s="39"/>
      <c r="AH20" s="39"/>
      <c r="AI20" s="39"/>
      <c r="AJ20" s="170">
        <f t="shared" si="55"/>
        <v>0</v>
      </c>
      <c r="AL20" s="169"/>
      <c r="AM20" s="39"/>
      <c r="AN20" s="39">
        <f t="shared" si="56"/>
        <v>0</v>
      </c>
      <c r="AO20" s="39"/>
      <c r="AP20" s="39"/>
      <c r="AQ20" s="39"/>
      <c r="AR20" s="170">
        <f t="shared" si="57"/>
        <v>0</v>
      </c>
      <c r="AT20" s="169"/>
      <c r="AU20" s="39"/>
      <c r="AV20" s="39">
        <f t="shared" si="58"/>
        <v>0</v>
      </c>
      <c r="AW20" s="39"/>
      <c r="AX20" s="39"/>
      <c r="AY20" s="39"/>
      <c r="AZ20" s="170">
        <f t="shared" si="59"/>
        <v>0</v>
      </c>
      <c r="BB20" s="169"/>
      <c r="BC20" s="39"/>
      <c r="BD20" s="39">
        <f t="shared" si="60"/>
        <v>0</v>
      </c>
      <c r="BE20" s="39"/>
      <c r="BF20" s="39"/>
      <c r="BG20" s="39"/>
      <c r="BH20" s="170">
        <f t="shared" si="61"/>
        <v>0</v>
      </c>
      <c r="BJ20" s="169"/>
      <c r="BK20" s="39"/>
      <c r="BL20" s="39">
        <f t="shared" si="62"/>
        <v>0</v>
      </c>
      <c r="BM20" s="39"/>
      <c r="BN20" s="39"/>
      <c r="BO20" s="39"/>
      <c r="BP20" s="170">
        <f t="shared" si="63"/>
        <v>0</v>
      </c>
      <c r="BR20" s="169"/>
      <c r="BS20" s="39"/>
      <c r="BT20" s="39">
        <f t="shared" si="64"/>
        <v>0</v>
      </c>
      <c r="BU20" s="39"/>
      <c r="BV20" s="39"/>
      <c r="BW20" s="39"/>
      <c r="BX20" s="170">
        <f t="shared" si="65"/>
        <v>0</v>
      </c>
      <c r="BZ20" s="169"/>
      <c r="CA20" s="39"/>
      <c r="CB20" s="39">
        <f t="shared" si="66"/>
        <v>0</v>
      </c>
      <c r="CC20" s="39"/>
      <c r="CD20" s="39"/>
      <c r="CE20" s="39"/>
      <c r="CF20" s="170">
        <f t="shared" si="67"/>
        <v>0</v>
      </c>
      <c r="CH20" s="169"/>
      <c r="CI20" s="192">
        <f t="shared" si="46"/>
        <v>2288</v>
      </c>
      <c r="CJ20" s="192">
        <f t="shared" si="46"/>
        <v>343.2</v>
      </c>
      <c r="CK20" s="192">
        <f t="shared" si="46"/>
        <v>1200</v>
      </c>
      <c r="CL20" s="192">
        <f t="shared" si="46"/>
        <v>0</v>
      </c>
      <c r="CM20" s="192">
        <f t="shared" si="46"/>
        <v>0</v>
      </c>
      <c r="CN20" s="170">
        <f t="shared" si="68"/>
        <v>3831.2</v>
      </c>
      <c r="CO20" s="243" t="str">
        <f t="shared" si="44"/>
        <v>OK</v>
      </c>
    </row>
    <row r="21" spans="1:93" ht="15.75" thickBot="1" x14ac:dyDescent="0.3">
      <c r="A21" s="3"/>
      <c r="B21" s="92"/>
      <c r="C21" s="93"/>
      <c r="D21" s="160"/>
      <c r="E21" s="169"/>
      <c r="F21" s="39">
        <f t="shared" si="47"/>
        <v>0</v>
      </c>
      <c r="G21" s="39">
        <f t="shared" si="48"/>
        <v>0</v>
      </c>
      <c r="H21" s="39"/>
      <c r="I21" s="39"/>
      <c r="J21" s="39"/>
      <c r="K21" s="170">
        <f t="shared" si="49"/>
        <v>0</v>
      </c>
      <c r="L21" s="243" t="str">
        <f t="shared" si="33"/>
        <v>OK</v>
      </c>
      <c r="N21" s="169"/>
      <c r="O21" s="39"/>
      <c r="P21" s="39">
        <f t="shared" si="50"/>
        <v>0</v>
      </c>
      <c r="Q21" s="39"/>
      <c r="R21" s="39"/>
      <c r="S21" s="39"/>
      <c r="T21" s="170">
        <f t="shared" si="51"/>
        <v>0</v>
      </c>
      <c r="V21" s="169"/>
      <c r="W21" s="39"/>
      <c r="X21" s="39">
        <f t="shared" si="52"/>
        <v>0</v>
      </c>
      <c r="Y21" s="39"/>
      <c r="Z21" s="39"/>
      <c r="AA21" s="39"/>
      <c r="AB21" s="170">
        <f t="shared" si="53"/>
        <v>0</v>
      </c>
      <c r="AD21" s="169"/>
      <c r="AE21" s="39"/>
      <c r="AF21" s="39">
        <f t="shared" si="54"/>
        <v>0</v>
      </c>
      <c r="AG21" s="39"/>
      <c r="AH21" s="39"/>
      <c r="AI21" s="39"/>
      <c r="AJ21" s="170">
        <f t="shared" si="55"/>
        <v>0</v>
      </c>
      <c r="AL21" s="169"/>
      <c r="AM21" s="39"/>
      <c r="AN21" s="39">
        <f t="shared" si="56"/>
        <v>0</v>
      </c>
      <c r="AO21" s="39"/>
      <c r="AP21" s="39"/>
      <c r="AQ21" s="39"/>
      <c r="AR21" s="170">
        <f t="shared" si="57"/>
        <v>0</v>
      </c>
      <c r="AT21" s="169"/>
      <c r="AU21" s="39"/>
      <c r="AV21" s="39">
        <f t="shared" si="58"/>
        <v>0</v>
      </c>
      <c r="AW21" s="39"/>
      <c r="AX21" s="39"/>
      <c r="AY21" s="39"/>
      <c r="AZ21" s="170">
        <f t="shared" si="59"/>
        <v>0</v>
      </c>
      <c r="BB21" s="169"/>
      <c r="BC21" s="39"/>
      <c r="BD21" s="39">
        <f t="shared" si="60"/>
        <v>0</v>
      </c>
      <c r="BE21" s="39"/>
      <c r="BF21" s="39"/>
      <c r="BG21" s="39"/>
      <c r="BH21" s="170">
        <f t="shared" si="61"/>
        <v>0</v>
      </c>
      <c r="BJ21" s="169"/>
      <c r="BK21" s="39"/>
      <c r="BL21" s="39">
        <f t="shared" si="62"/>
        <v>0</v>
      </c>
      <c r="BM21" s="39"/>
      <c r="BN21" s="39"/>
      <c r="BO21" s="39"/>
      <c r="BP21" s="170">
        <f t="shared" si="63"/>
        <v>0</v>
      </c>
      <c r="BR21" s="169"/>
      <c r="BS21" s="39"/>
      <c r="BT21" s="39">
        <f t="shared" si="64"/>
        <v>0</v>
      </c>
      <c r="BU21" s="39"/>
      <c r="BV21" s="39"/>
      <c r="BW21" s="39"/>
      <c r="BX21" s="170">
        <f t="shared" si="65"/>
        <v>0</v>
      </c>
      <c r="BZ21" s="169"/>
      <c r="CA21" s="39"/>
      <c r="CB21" s="39">
        <f t="shared" si="66"/>
        <v>0</v>
      </c>
      <c r="CC21" s="39"/>
      <c r="CD21" s="39"/>
      <c r="CE21" s="39"/>
      <c r="CF21" s="170">
        <f t="shared" si="67"/>
        <v>0</v>
      </c>
      <c r="CH21" s="169"/>
      <c r="CI21" s="192">
        <f t="shared" si="46"/>
        <v>0</v>
      </c>
      <c r="CJ21" s="192">
        <f t="shared" si="46"/>
        <v>0</v>
      </c>
      <c r="CK21" s="192">
        <f t="shared" si="46"/>
        <v>0</v>
      </c>
      <c r="CL21" s="192">
        <f t="shared" si="46"/>
        <v>0</v>
      </c>
      <c r="CM21" s="192">
        <f t="shared" si="46"/>
        <v>0</v>
      </c>
      <c r="CN21" s="170">
        <f t="shared" si="68"/>
        <v>0</v>
      </c>
      <c r="CO21" s="243" t="str">
        <f t="shared" si="44"/>
        <v>OK</v>
      </c>
    </row>
    <row r="22" spans="1:93" ht="15.75" thickBot="1" x14ac:dyDescent="0.3">
      <c r="A22" s="14"/>
      <c r="B22" s="48" t="s">
        <v>36</v>
      </c>
      <c r="C22" s="85"/>
      <c r="D22" s="163"/>
      <c r="E22" s="173"/>
      <c r="F22" s="15"/>
      <c r="G22" s="15"/>
      <c r="H22" s="15"/>
      <c r="I22" s="15"/>
      <c r="J22" s="15"/>
      <c r="K22" s="174"/>
      <c r="L22" s="243" t="str">
        <f t="shared" si="33"/>
        <v>OK</v>
      </c>
      <c r="N22" s="173"/>
      <c r="O22" s="15"/>
      <c r="P22" s="15"/>
      <c r="Q22" s="15"/>
      <c r="R22" s="15"/>
      <c r="S22" s="15"/>
      <c r="T22" s="174"/>
      <c r="V22" s="173"/>
      <c r="W22" s="15"/>
      <c r="X22" s="15"/>
      <c r="Y22" s="15"/>
      <c r="Z22" s="15"/>
      <c r="AA22" s="15"/>
      <c r="AB22" s="174"/>
      <c r="AD22" s="173"/>
      <c r="AE22" s="15"/>
      <c r="AF22" s="15"/>
      <c r="AG22" s="15"/>
      <c r="AH22" s="15"/>
      <c r="AI22" s="15"/>
      <c r="AJ22" s="174"/>
      <c r="AL22" s="173"/>
      <c r="AM22" s="15"/>
      <c r="AN22" s="15"/>
      <c r="AO22" s="15"/>
      <c r="AP22" s="15"/>
      <c r="AQ22" s="15"/>
      <c r="AR22" s="174"/>
      <c r="AT22" s="173"/>
      <c r="AU22" s="15"/>
      <c r="AV22" s="15"/>
      <c r="AW22" s="15"/>
      <c r="AX22" s="15"/>
      <c r="AY22" s="15"/>
      <c r="AZ22" s="174"/>
      <c r="BB22" s="173"/>
      <c r="BC22" s="15"/>
      <c r="BD22" s="15"/>
      <c r="BE22" s="15"/>
      <c r="BF22" s="15"/>
      <c r="BG22" s="15"/>
      <c r="BH22" s="174"/>
      <c r="BJ22" s="173"/>
      <c r="BK22" s="15"/>
      <c r="BL22" s="15"/>
      <c r="BM22" s="15"/>
      <c r="BN22" s="15"/>
      <c r="BO22" s="15"/>
      <c r="BP22" s="174"/>
      <c r="BR22" s="173"/>
      <c r="BS22" s="15"/>
      <c r="BT22" s="15"/>
      <c r="BU22" s="15"/>
      <c r="BV22" s="15"/>
      <c r="BW22" s="15"/>
      <c r="BX22" s="174"/>
      <c r="BZ22" s="173"/>
      <c r="CA22" s="15"/>
      <c r="CB22" s="15"/>
      <c r="CC22" s="15"/>
      <c r="CD22" s="15"/>
      <c r="CE22" s="15"/>
      <c r="CF22" s="174"/>
      <c r="CH22" s="173"/>
      <c r="CI22" s="15"/>
      <c r="CJ22" s="15"/>
      <c r="CK22" s="15"/>
      <c r="CL22" s="15"/>
      <c r="CM22" s="15"/>
      <c r="CN22" s="174"/>
      <c r="CO22" s="243" t="str">
        <f t="shared" si="44"/>
        <v>OK</v>
      </c>
    </row>
    <row r="23" spans="1:93" ht="15.75" thickBot="1" x14ac:dyDescent="0.3">
      <c r="A23" s="3"/>
      <c r="B23" s="92" t="s">
        <v>37</v>
      </c>
      <c r="C23" s="93" t="s">
        <v>10</v>
      </c>
      <c r="D23" s="160" t="s">
        <v>41</v>
      </c>
      <c r="E23" s="169">
        <v>30</v>
      </c>
      <c r="F23" s="39">
        <f t="shared" si="47"/>
        <v>8580</v>
      </c>
      <c r="G23" s="39">
        <f t="shared" si="48"/>
        <v>1287</v>
      </c>
      <c r="H23" s="39"/>
      <c r="I23" s="39"/>
      <c r="J23" s="39"/>
      <c r="K23" s="170">
        <f t="shared" si="49"/>
        <v>9867</v>
      </c>
      <c r="L23" s="243" t="str">
        <f t="shared" si="33"/>
        <v>OK</v>
      </c>
      <c r="N23" s="169"/>
      <c r="O23" s="39">
        <f>$F$23*0.15</f>
        <v>1287</v>
      </c>
      <c r="P23" s="39">
        <f t="shared" ref="P23:P25" si="69">O23*0.15</f>
        <v>193.04999999999998</v>
      </c>
      <c r="Q23" s="39"/>
      <c r="R23" s="39">
        <f>$I$23*0.15</f>
        <v>0</v>
      </c>
      <c r="S23" s="39">
        <f>J23</f>
        <v>0</v>
      </c>
      <c r="T23" s="170">
        <f t="shared" ref="T23:T25" si="70">O23+P23+Q23+R23+S23</f>
        <v>1480.05</v>
      </c>
      <c r="V23" s="169"/>
      <c r="W23" s="39">
        <f>$F$23*0.05</f>
        <v>429</v>
      </c>
      <c r="X23" s="39">
        <f t="shared" ref="X23:X25" si="71">W23*0.15</f>
        <v>64.349999999999994</v>
      </c>
      <c r="Y23" s="39"/>
      <c r="Z23" s="39">
        <f>$I$23*0.1</f>
        <v>0</v>
      </c>
      <c r="AA23" s="39"/>
      <c r="AB23" s="170">
        <f t="shared" ref="AB23:AB25" si="72">W23+X23+Y23+Z23+AA23</f>
        <v>493.35</v>
      </c>
      <c r="AD23" s="169"/>
      <c r="AE23" s="39">
        <f>$F$23*0.3</f>
        <v>2574</v>
      </c>
      <c r="AF23" s="39">
        <f t="shared" ref="AF23:AF25" si="73">AE23*0.15</f>
        <v>386.09999999999997</v>
      </c>
      <c r="AG23" s="39"/>
      <c r="AH23" s="39">
        <f>$I$23*0.25</f>
        <v>0</v>
      </c>
      <c r="AI23" s="39"/>
      <c r="AJ23" s="170">
        <f t="shared" ref="AJ23:AJ25" si="74">AE23+AF23+AG23+AH23+AI23</f>
        <v>2960.1</v>
      </c>
      <c r="AL23" s="169"/>
      <c r="AM23" s="39">
        <f>$F$23*0.2</f>
        <v>1716</v>
      </c>
      <c r="AN23" s="39">
        <f t="shared" ref="AN23:AN25" si="75">AM23*0.15</f>
        <v>257.39999999999998</v>
      </c>
      <c r="AO23" s="39"/>
      <c r="AP23" s="39">
        <f>$I$23*0.2</f>
        <v>0</v>
      </c>
      <c r="AQ23" s="39"/>
      <c r="AR23" s="170">
        <f t="shared" ref="AR23:AR25" si="76">AM23+AN23+AO23+AP23+AQ23</f>
        <v>1973.4</v>
      </c>
      <c r="AT23" s="169"/>
      <c r="AU23" s="39">
        <f>$F$23*0.3</f>
        <v>2574</v>
      </c>
      <c r="AV23" s="39">
        <f t="shared" ref="AV23:AV25" si="77">AU23*0.15</f>
        <v>386.09999999999997</v>
      </c>
      <c r="AW23" s="39"/>
      <c r="AX23" s="39">
        <f>$I$23*0.2</f>
        <v>0</v>
      </c>
      <c r="AY23" s="39"/>
      <c r="AZ23" s="170">
        <f t="shared" ref="AZ23:AZ25" si="78">AU23+AV23+AW23+AX23+AY23</f>
        <v>2960.1</v>
      </c>
      <c r="BB23" s="169"/>
      <c r="BC23" s="39"/>
      <c r="BD23" s="39">
        <f t="shared" ref="BD23:BD25" si="79">BC23*0.15</f>
        <v>0</v>
      </c>
      <c r="BE23" s="39"/>
      <c r="BF23" s="39"/>
      <c r="BG23" s="39"/>
      <c r="BH23" s="170">
        <f t="shared" ref="BH23:BH25" si="80">BC23+BD23+BE23+BF23+BG23</f>
        <v>0</v>
      </c>
      <c r="BJ23" s="169"/>
      <c r="BK23" s="39"/>
      <c r="BL23" s="39">
        <f t="shared" ref="BL23:BL25" si="81">BK23*0.15</f>
        <v>0</v>
      </c>
      <c r="BM23" s="39"/>
      <c r="BN23" s="39">
        <f>$I$23*0.1</f>
        <v>0</v>
      </c>
      <c r="BO23" s="39"/>
      <c r="BP23" s="170">
        <f t="shared" ref="BP23:BP25" si="82">BK23+BL23+BM23+BN23+BO23</f>
        <v>0</v>
      </c>
      <c r="BR23" s="169"/>
      <c r="BS23" s="39"/>
      <c r="BT23" s="39">
        <f t="shared" ref="BT23:BT25" si="83">BS23*0.15</f>
        <v>0</v>
      </c>
      <c r="BU23" s="39"/>
      <c r="BV23" s="39"/>
      <c r="BW23" s="39"/>
      <c r="BX23" s="170">
        <f t="shared" ref="BX23:BX25" si="84">BS23+BT23+BU23+BV23+BW23</f>
        <v>0</v>
      </c>
      <c r="BZ23" s="169"/>
      <c r="CA23" s="39"/>
      <c r="CB23" s="39">
        <f t="shared" ref="CB23:CB25" si="85">CA23*0.15</f>
        <v>0</v>
      </c>
      <c r="CC23" s="39"/>
      <c r="CD23" s="39"/>
      <c r="CE23" s="39"/>
      <c r="CF23" s="170">
        <f t="shared" ref="CF23:CF25" si="86">CA23+CB23+CC23+CD23+CE23</f>
        <v>0</v>
      </c>
      <c r="CH23" s="169"/>
      <c r="CI23" s="192">
        <f t="shared" ref="CI23:CM25" si="87">O23+W23+AE23+AM23+AU23+BC23+BK23+BS23+CA23</f>
        <v>8580</v>
      </c>
      <c r="CJ23" s="192">
        <f t="shared" si="87"/>
        <v>1287</v>
      </c>
      <c r="CK23" s="192">
        <f t="shared" si="87"/>
        <v>0</v>
      </c>
      <c r="CL23" s="192">
        <f t="shared" si="87"/>
        <v>0</v>
      </c>
      <c r="CM23" s="192">
        <f t="shared" si="87"/>
        <v>0</v>
      </c>
      <c r="CN23" s="170">
        <f t="shared" ref="CN23:CN25" si="88">CI23+CJ23+CK23+CL23+CM23</f>
        <v>9867</v>
      </c>
      <c r="CO23" s="243" t="str">
        <f t="shared" si="44"/>
        <v>OK</v>
      </c>
    </row>
    <row r="24" spans="1:93" ht="15.75" customHeight="1" thickBot="1" x14ac:dyDescent="0.3">
      <c r="A24" s="3"/>
      <c r="B24" s="92" t="s">
        <v>43</v>
      </c>
      <c r="C24" s="93" t="s">
        <v>10</v>
      </c>
      <c r="D24" s="160" t="s">
        <v>41</v>
      </c>
      <c r="E24" s="169">
        <v>30</v>
      </c>
      <c r="F24" s="39">
        <f t="shared" si="47"/>
        <v>8580</v>
      </c>
      <c r="G24" s="39">
        <f t="shared" si="48"/>
        <v>1287</v>
      </c>
      <c r="H24" s="39">
        <f>I2*5</f>
        <v>3000</v>
      </c>
      <c r="I24" s="39">
        <v>4000</v>
      </c>
      <c r="J24" s="39"/>
      <c r="K24" s="170">
        <f t="shared" si="49"/>
        <v>16867</v>
      </c>
      <c r="L24" s="243" t="str">
        <f t="shared" si="33"/>
        <v>OK</v>
      </c>
      <c r="N24" s="169"/>
      <c r="O24" s="39">
        <f>$F$24*0.02</f>
        <v>171.6</v>
      </c>
      <c r="P24" s="39">
        <f t="shared" si="69"/>
        <v>25.74</v>
      </c>
      <c r="Q24" s="39">
        <f>$H$24/7</f>
        <v>428.57142857142856</v>
      </c>
      <c r="R24" s="39"/>
      <c r="S24" s="39"/>
      <c r="T24" s="170">
        <f t="shared" si="70"/>
        <v>625.91142857142859</v>
      </c>
      <c r="V24" s="169"/>
      <c r="W24" s="39">
        <f>$F$24*0.1</f>
        <v>858</v>
      </c>
      <c r="X24" s="39">
        <f t="shared" si="71"/>
        <v>128.69999999999999</v>
      </c>
      <c r="Y24" s="39">
        <f>$H$24/7</f>
        <v>428.57142857142856</v>
      </c>
      <c r="Z24" s="39">
        <f>I24</f>
        <v>4000</v>
      </c>
      <c r="AA24" s="39"/>
      <c r="AB24" s="170">
        <f t="shared" si="72"/>
        <v>5415.2714285714283</v>
      </c>
      <c r="AD24" s="169"/>
      <c r="AE24" s="39">
        <f>$F$24*0.3</f>
        <v>2574</v>
      </c>
      <c r="AF24" s="39">
        <f t="shared" si="73"/>
        <v>386.09999999999997</v>
      </c>
      <c r="AG24" s="39">
        <f>$H$24/7</f>
        <v>428.57142857142856</v>
      </c>
      <c r="AH24" s="39"/>
      <c r="AI24" s="39"/>
      <c r="AJ24" s="170">
        <f t="shared" si="74"/>
        <v>3388.6714285714284</v>
      </c>
      <c r="AL24" s="169"/>
      <c r="AM24" s="39">
        <f>$F$24*0.3</f>
        <v>2574</v>
      </c>
      <c r="AN24" s="39">
        <f t="shared" si="75"/>
        <v>386.09999999999997</v>
      </c>
      <c r="AO24" s="39">
        <f>$H$24/7</f>
        <v>428.57142857142856</v>
      </c>
      <c r="AP24" s="39"/>
      <c r="AQ24" s="39"/>
      <c r="AR24" s="170">
        <f t="shared" si="76"/>
        <v>3388.6714285714284</v>
      </c>
      <c r="AT24" s="169"/>
      <c r="AU24" s="39">
        <f>$F$24*0.2</f>
        <v>1716</v>
      </c>
      <c r="AV24" s="39">
        <f t="shared" si="77"/>
        <v>257.39999999999998</v>
      </c>
      <c r="AW24" s="39">
        <f>$H$24/7</f>
        <v>428.57142857142856</v>
      </c>
      <c r="AX24" s="39"/>
      <c r="AY24" s="39"/>
      <c r="AZ24" s="170">
        <f t="shared" si="78"/>
        <v>2401.9714285714285</v>
      </c>
      <c r="BB24" s="169"/>
      <c r="BC24" s="39"/>
      <c r="BD24" s="39">
        <f t="shared" si="79"/>
        <v>0</v>
      </c>
      <c r="BE24" s="39"/>
      <c r="BF24" s="39"/>
      <c r="BG24" s="39"/>
      <c r="BH24" s="170">
        <f t="shared" si="80"/>
        <v>0</v>
      </c>
      <c r="BJ24" s="169"/>
      <c r="BK24" s="39">
        <f>$F$24*0.04</f>
        <v>343.2</v>
      </c>
      <c r="BL24" s="39">
        <f t="shared" si="81"/>
        <v>51.48</v>
      </c>
      <c r="BM24" s="39">
        <f>$H$24/7</f>
        <v>428.57142857142856</v>
      </c>
      <c r="BN24" s="39"/>
      <c r="BO24" s="39"/>
      <c r="BP24" s="170">
        <f t="shared" si="82"/>
        <v>823.25142857142851</v>
      </c>
      <c r="BR24" s="169"/>
      <c r="BS24" s="39"/>
      <c r="BT24" s="39">
        <f t="shared" si="83"/>
        <v>0</v>
      </c>
      <c r="BU24" s="39"/>
      <c r="BV24" s="39"/>
      <c r="BW24" s="39"/>
      <c r="BX24" s="170">
        <f t="shared" si="84"/>
        <v>0</v>
      </c>
      <c r="BZ24" s="169"/>
      <c r="CA24" s="39">
        <f>$F$24*0.04</f>
        <v>343.2</v>
      </c>
      <c r="CB24" s="39">
        <f t="shared" si="85"/>
        <v>51.48</v>
      </c>
      <c r="CC24" s="39">
        <f>$H$24/7</f>
        <v>428.57142857142856</v>
      </c>
      <c r="CD24" s="39"/>
      <c r="CE24" s="39"/>
      <c r="CF24" s="170">
        <f t="shared" si="86"/>
        <v>823.25142857142851</v>
      </c>
      <c r="CH24" s="169"/>
      <c r="CI24" s="192">
        <f t="shared" si="87"/>
        <v>8580.0000000000018</v>
      </c>
      <c r="CJ24" s="192">
        <f t="shared" si="87"/>
        <v>1287</v>
      </c>
      <c r="CK24" s="192">
        <f t="shared" si="87"/>
        <v>2999.9999999999995</v>
      </c>
      <c r="CL24" s="192">
        <f t="shared" si="87"/>
        <v>4000</v>
      </c>
      <c r="CM24" s="192">
        <f t="shared" si="87"/>
        <v>0</v>
      </c>
      <c r="CN24" s="170">
        <f t="shared" si="88"/>
        <v>16867</v>
      </c>
      <c r="CO24" s="243" t="str">
        <f t="shared" si="44"/>
        <v>OK</v>
      </c>
    </row>
    <row r="25" spans="1:93" ht="15.75" thickBot="1" x14ac:dyDescent="0.3">
      <c r="A25" s="3"/>
      <c r="B25" s="92"/>
      <c r="C25" s="93"/>
      <c r="D25" s="160"/>
      <c r="E25" s="169"/>
      <c r="F25" s="39">
        <f t="shared" si="47"/>
        <v>0</v>
      </c>
      <c r="G25" s="39">
        <f t="shared" si="48"/>
        <v>0</v>
      </c>
      <c r="H25" s="39"/>
      <c r="I25" s="39"/>
      <c r="J25" s="39"/>
      <c r="K25" s="170">
        <f t="shared" si="49"/>
        <v>0</v>
      </c>
      <c r="L25" s="243" t="str">
        <f t="shared" si="33"/>
        <v>OK</v>
      </c>
      <c r="N25" s="169"/>
      <c r="O25" s="39"/>
      <c r="P25" s="39">
        <f t="shared" si="69"/>
        <v>0</v>
      </c>
      <c r="Q25" s="39"/>
      <c r="R25" s="39"/>
      <c r="S25" s="39"/>
      <c r="T25" s="170">
        <f t="shared" si="70"/>
        <v>0</v>
      </c>
      <c r="V25" s="169"/>
      <c r="W25" s="39"/>
      <c r="X25" s="39">
        <f t="shared" si="71"/>
        <v>0</v>
      </c>
      <c r="Y25" s="39"/>
      <c r="Z25" s="39"/>
      <c r="AA25" s="39"/>
      <c r="AB25" s="170">
        <f t="shared" si="72"/>
        <v>0</v>
      </c>
      <c r="AD25" s="169"/>
      <c r="AE25" s="39"/>
      <c r="AF25" s="39">
        <f t="shared" si="73"/>
        <v>0</v>
      </c>
      <c r="AG25" s="39"/>
      <c r="AH25" s="39"/>
      <c r="AI25" s="39"/>
      <c r="AJ25" s="170">
        <f t="shared" si="74"/>
        <v>0</v>
      </c>
      <c r="AL25" s="169"/>
      <c r="AM25" s="39"/>
      <c r="AN25" s="39">
        <f t="shared" si="75"/>
        <v>0</v>
      </c>
      <c r="AO25" s="39"/>
      <c r="AP25" s="39"/>
      <c r="AQ25" s="39"/>
      <c r="AR25" s="170">
        <f t="shared" si="76"/>
        <v>0</v>
      </c>
      <c r="AT25" s="169"/>
      <c r="AU25" s="39"/>
      <c r="AV25" s="39">
        <f t="shared" si="77"/>
        <v>0</v>
      </c>
      <c r="AW25" s="39"/>
      <c r="AX25" s="39"/>
      <c r="AY25" s="39"/>
      <c r="AZ25" s="170">
        <f t="shared" si="78"/>
        <v>0</v>
      </c>
      <c r="BB25" s="169"/>
      <c r="BC25" s="39"/>
      <c r="BD25" s="39">
        <f t="shared" si="79"/>
        <v>0</v>
      </c>
      <c r="BE25" s="39"/>
      <c r="BF25" s="39"/>
      <c r="BG25" s="39"/>
      <c r="BH25" s="170">
        <f t="shared" si="80"/>
        <v>0</v>
      </c>
      <c r="BJ25" s="169"/>
      <c r="BK25" s="39"/>
      <c r="BL25" s="39">
        <f t="shared" si="81"/>
        <v>0</v>
      </c>
      <c r="BM25" s="39"/>
      <c r="BN25" s="39"/>
      <c r="BO25" s="39"/>
      <c r="BP25" s="170">
        <f t="shared" si="82"/>
        <v>0</v>
      </c>
      <c r="BR25" s="169"/>
      <c r="BS25" s="39"/>
      <c r="BT25" s="39">
        <f t="shared" si="83"/>
        <v>0</v>
      </c>
      <c r="BU25" s="39"/>
      <c r="BV25" s="39"/>
      <c r="BW25" s="39"/>
      <c r="BX25" s="170">
        <f t="shared" si="84"/>
        <v>0</v>
      </c>
      <c r="BZ25" s="169"/>
      <c r="CA25" s="39"/>
      <c r="CB25" s="39">
        <f t="shared" si="85"/>
        <v>0</v>
      </c>
      <c r="CC25" s="39"/>
      <c r="CD25" s="39"/>
      <c r="CE25" s="39"/>
      <c r="CF25" s="170">
        <f t="shared" si="86"/>
        <v>0</v>
      </c>
      <c r="CH25" s="169"/>
      <c r="CI25" s="192">
        <f t="shared" si="87"/>
        <v>0</v>
      </c>
      <c r="CJ25" s="192">
        <f t="shared" si="87"/>
        <v>0</v>
      </c>
      <c r="CK25" s="192">
        <f t="shared" si="87"/>
        <v>0</v>
      </c>
      <c r="CL25" s="192">
        <f t="shared" si="87"/>
        <v>0</v>
      </c>
      <c r="CM25" s="192">
        <f t="shared" si="87"/>
        <v>0</v>
      </c>
      <c r="CN25" s="170">
        <f t="shared" si="88"/>
        <v>0</v>
      </c>
      <c r="CO25" s="243" t="str">
        <f t="shared" si="44"/>
        <v>OK</v>
      </c>
    </row>
    <row r="26" spans="1:93" ht="15.75" thickBot="1" x14ac:dyDescent="0.3">
      <c r="A26" s="14"/>
      <c r="B26" s="48" t="s">
        <v>38</v>
      </c>
      <c r="C26" s="85"/>
      <c r="D26" s="163"/>
      <c r="E26" s="173"/>
      <c r="F26" s="15"/>
      <c r="G26" s="15"/>
      <c r="H26" s="15"/>
      <c r="I26" s="15"/>
      <c r="J26" s="15"/>
      <c r="K26" s="174"/>
      <c r="L26" s="243" t="str">
        <f t="shared" si="33"/>
        <v>OK</v>
      </c>
      <c r="N26" s="173"/>
      <c r="O26" s="15"/>
      <c r="P26" s="15"/>
      <c r="Q26" s="15"/>
      <c r="R26" s="15"/>
      <c r="S26" s="15"/>
      <c r="T26" s="174"/>
      <c r="V26" s="173"/>
      <c r="W26" s="15"/>
      <c r="X26" s="15"/>
      <c r="Y26" s="15"/>
      <c r="Z26" s="15"/>
      <c r="AA26" s="15"/>
      <c r="AB26" s="174"/>
      <c r="AD26" s="173"/>
      <c r="AE26" s="15"/>
      <c r="AF26" s="15"/>
      <c r="AG26" s="15"/>
      <c r="AH26" s="15"/>
      <c r="AI26" s="15"/>
      <c r="AJ26" s="174"/>
      <c r="AL26" s="173"/>
      <c r="AM26" s="15"/>
      <c r="AN26" s="15"/>
      <c r="AO26" s="15"/>
      <c r="AP26" s="15"/>
      <c r="AQ26" s="15"/>
      <c r="AR26" s="174"/>
      <c r="AT26" s="173"/>
      <c r="AU26" s="15"/>
      <c r="AV26" s="15"/>
      <c r="AW26" s="15"/>
      <c r="AX26" s="15"/>
      <c r="AY26" s="15"/>
      <c r="AZ26" s="174"/>
      <c r="BB26" s="173"/>
      <c r="BC26" s="15"/>
      <c r="BD26" s="15"/>
      <c r="BE26" s="15"/>
      <c r="BF26" s="15"/>
      <c r="BG26" s="15"/>
      <c r="BH26" s="174"/>
      <c r="BJ26" s="173"/>
      <c r="BK26" s="15"/>
      <c r="BL26" s="15"/>
      <c r="BM26" s="15"/>
      <c r="BN26" s="15"/>
      <c r="BO26" s="15"/>
      <c r="BP26" s="174"/>
      <c r="BR26" s="173"/>
      <c r="BS26" s="15"/>
      <c r="BT26" s="15"/>
      <c r="BU26" s="15"/>
      <c r="BV26" s="15"/>
      <c r="BW26" s="15"/>
      <c r="BX26" s="174"/>
      <c r="BZ26" s="173"/>
      <c r="CA26" s="15"/>
      <c r="CB26" s="15"/>
      <c r="CC26" s="15"/>
      <c r="CD26" s="15"/>
      <c r="CE26" s="15"/>
      <c r="CF26" s="174"/>
      <c r="CH26" s="173"/>
      <c r="CI26" s="15"/>
      <c r="CJ26" s="15"/>
      <c r="CK26" s="15"/>
      <c r="CL26" s="15"/>
      <c r="CM26" s="15"/>
      <c r="CN26" s="174"/>
      <c r="CO26" s="243" t="str">
        <f t="shared" si="44"/>
        <v>OK</v>
      </c>
    </row>
    <row r="27" spans="1:93" ht="15.75" thickBot="1" x14ac:dyDescent="0.3">
      <c r="A27" s="3"/>
      <c r="B27" s="41" t="s">
        <v>259</v>
      </c>
      <c r="C27" s="93" t="s">
        <v>10</v>
      </c>
      <c r="D27" s="160" t="s">
        <v>41</v>
      </c>
      <c r="E27" s="169">
        <v>8</v>
      </c>
      <c r="F27" s="39">
        <f t="shared" si="47"/>
        <v>2288</v>
      </c>
      <c r="G27" s="39">
        <f t="shared" si="48"/>
        <v>343.2</v>
      </c>
      <c r="H27" s="39"/>
      <c r="I27" s="39"/>
      <c r="J27" s="39"/>
      <c r="K27" s="170">
        <f t="shared" si="49"/>
        <v>2631.2</v>
      </c>
      <c r="L27" s="243" t="str">
        <f t="shared" si="33"/>
        <v>OK</v>
      </c>
      <c r="N27" s="169"/>
      <c r="O27" s="39">
        <f>$F$27*0.1</f>
        <v>228.8</v>
      </c>
      <c r="P27" s="39">
        <f t="shared" ref="P27:P31" si="89">O27*0.15</f>
        <v>34.32</v>
      </c>
      <c r="Q27" s="39"/>
      <c r="R27" s="39"/>
      <c r="S27" s="39"/>
      <c r="T27" s="170">
        <f t="shared" ref="T27:T31" si="90">O27+P27+Q27+R27+S27</f>
        <v>263.12</v>
      </c>
      <c r="V27" s="169"/>
      <c r="W27" s="39">
        <f>$F$27*0.1</f>
        <v>228.8</v>
      </c>
      <c r="X27" s="39">
        <f t="shared" ref="X27:X31" si="91">W27*0.15</f>
        <v>34.32</v>
      </c>
      <c r="Y27" s="39"/>
      <c r="Z27" s="39"/>
      <c r="AA27" s="39"/>
      <c r="AB27" s="170">
        <f t="shared" ref="AB27:AB31" si="92">W27+X27+Y27+Z27+AA27</f>
        <v>263.12</v>
      </c>
      <c r="AD27" s="169"/>
      <c r="AE27" s="39">
        <f>$F$27*0.2</f>
        <v>457.6</v>
      </c>
      <c r="AF27" s="39">
        <f t="shared" ref="AF27:AF31" si="93">AE27*0.15</f>
        <v>68.64</v>
      </c>
      <c r="AG27" s="39"/>
      <c r="AH27" s="39"/>
      <c r="AI27" s="39"/>
      <c r="AJ27" s="170">
        <f t="shared" ref="AJ27:AJ31" si="94">AE27+AF27+AG27+AH27+AI27</f>
        <v>526.24</v>
      </c>
      <c r="AL27" s="169"/>
      <c r="AM27" s="39">
        <f>$F$27*0.4</f>
        <v>915.2</v>
      </c>
      <c r="AN27" s="39">
        <f t="shared" ref="AN27:AN31" si="95">AM27*0.15</f>
        <v>137.28</v>
      </c>
      <c r="AO27" s="39"/>
      <c r="AP27" s="39"/>
      <c r="AQ27" s="39"/>
      <c r="AR27" s="170">
        <f t="shared" ref="AR27:AR31" si="96">AM27+AN27+AO27+AP27+AQ27</f>
        <v>1052.48</v>
      </c>
      <c r="AT27" s="169"/>
      <c r="AU27" s="39">
        <f>$F$27*0.2</f>
        <v>457.6</v>
      </c>
      <c r="AV27" s="39">
        <f t="shared" ref="AV27:AV31" si="97">AU27*0.15</f>
        <v>68.64</v>
      </c>
      <c r="AW27" s="39"/>
      <c r="AX27" s="39"/>
      <c r="AY27" s="39"/>
      <c r="AZ27" s="170">
        <f t="shared" ref="AZ27:AZ31" si="98">AU27+AV27+AW27+AX27+AY27</f>
        <v>526.24</v>
      </c>
      <c r="BB27" s="169"/>
      <c r="BC27" s="39"/>
      <c r="BD27" s="39">
        <f t="shared" ref="BD27:BD31" si="99">BC27*0.15</f>
        <v>0</v>
      </c>
      <c r="BE27" s="39"/>
      <c r="BF27" s="39"/>
      <c r="BG27" s="39"/>
      <c r="BH27" s="170">
        <f t="shared" ref="BH27:BH31" si="100">BC27+BD27+BE27+BF27+BG27</f>
        <v>0</v>
      </c>
      <c r="BJ27" s="169"/>
      <c r="BK27" s="39"/>
      <c r="BL27" s="39">
        <f t="shared" ref="BL27:BL31" si="101">BK27*0.15</f>
        <v>0</v>
      </c>
      <c r="BM27" s="39"/>
      <c r="BN27" s="39"/>
      <c r="BO27" s="39"/>
      <c r="BP27" s="170">
        <f t="shared" ref="BP27:BP31" si="102">BK27+BL27+BM27+BN27+BO27</f>
        <v>0</v>
      </c>
      <c r="BR27" s="169"/>
      <c r="BS27" s="39"/>
      <c r="BT27" s="39">
        <f t="shared" ref="BT27:BT31" si="103">BS27*0.15</f>
        <v>0</v>
      </c>
      <c r="BU27" s="39"/>
      <c r="BV27" s="39"/>
      <c r="BW27" s="39"/>
      <c r="BX27" s="170">
        <f t="shared" ref="BX27:BX31" si="104">BS27+BT27+BU27+BV27+BW27</f>
        <v>0</v>
      </c>
      <c r="BZ27" s="169"/>
      <c r="CA27" s="39"/>
      <c r="CB27" s="39">
        <f t="shared" ref="CB27:CB31" si="105">CA27*0.15</f>
        <v>0</v>
      </c>
      <c r="CC27" s="39"/>
      <c r="CD27" s="39"/>
      <c r="CE27" s="39"/>
      <c r="CF27" s="170">
        <f t="shared" ref="CF27:CF31" si="106">CA27+CB27+CC27+CD27+CE27</f>
        <v>0</v>
      </c>
      <c r="CH27" s="169"/>
      <c r="CI27" s="192">
        <f t="shared" ref="CI27:CM31" si="107">O27+W27+AE27+AM27+AU27+BC27+BK27+BS27+CA27</f>
        <v>2288</v>
      </c>
      <c r="CJ27" s="192">
        <f t="shared" si="107"/>
        <v>343.2</v>
      </c>
      <c r="CK27" s="192">
        <f t="shared" si="107"/>
        <v>0</v>
      </c>
      <c r="CL27" s="192">
        <f t="shared" si="107"/>
        <v>0</v>
      </c>
      <c r="CM27" s="192">
        <f t="shared" si="107"/>
        <v>0</v>
      </c>
      <c r="CN27" s="170">
        <f t="shared" ref="CN27:CN31" si="108">CI27+CJ27+CK27+CL27+CM27</f>
        <v>2631.2</v>
      </c>
      <c r="CO27" s="243" t="str">
        <f t="shared" si="44"/>
        <v>OK</v>
      </c>
    </row>
    <row r="28" spans="1:93" s="40" customFormat="1" ht="15.75" thickBot="1" x14ac:dyDescent="0.3">
      <c r="A28" s="3"/>
      <c r="B28" s="92" t="s">
        <v>156</v>
      </c>
      <c r="C28" s="93" t="s">
        <v>10</v>
      </c>
      <c r="D28" s="160" t="s">
        <v>41</v>
      </c>
      <c r="E28" s="169">
        <v>35</v>
      </c>
      <c r="F28" s="39">
        <f t="shared" si="47"/>
        <v>10010</v>
      </c>
      <c r="G28" s="39">
        <f t="shared" si="48"/>
        <v>1501.5</v>
      </c>
      <c r="H28" s="39"/>
      <c r="I28" s="39">
        <f>(500*7)+750</f>
        <v>4250</v>
      </c>
      <c r="J28" s="39"/>
      <c r="K28" s="170">
        <f t="shared" si="49"/>
        <v>15761.5</v>
      </c>
      <c r="L28" s="243" t="str">
        <f t="shared" si="33"/>
        <v>OK</v>
      </c>
      <c r="N28" s="169"/>
      <c r="O28" s="39"/>
      <c r="P28" s="39">
        <f t="shared" si="89"/>
        <v>0</v>
      </c>
      <c r="Q28" s="39"/>
      <c r="R28" s="39"/>
      <c r="S28" s="39"/>
      <c r="T28" s="170">
        <f t="shared" si="90"/>
        <v>0</v>
      </c>
      <c r="V28" s="169"/>
      <c r="W28" s="39">
        <f>$F$28*0.1</f>
        <v>1001</v>
      </c>
      <c r="X28" s="39">
        <f t="shared" si="91"/>
        <v>150.15</v>
      </c>
      <c r="Y28" s="39"/>
      <c r="Z28" s="39">
        <f>$I$28*0.15</f>
        <v>637.5</v>
      </c>
      <c r="AA28" s="39"/>
      <c r="AB28" s="170">
        <f t="shared" si="92"/>
        <v>1788.65</v>
      </c>
      <c r="AD28" s="169"/>
      <c r="AE28" s="39">
        <f>$F$28*0.15</f>
        <v>1501.5</v>
      </c>
      <c r="AF28" s="39">
        <f t="shared" si="93"/>
        <v>225.22499999999999</v>
      </c>
      <c r="AG28" s="39"/>
      <c r="AH28" s="39">
        <f>$I$28*0.15</f>
        <v>637.5</v>
      </c>
      <c r="AI28" s="39"/>
      <c r="AJ28" s="170">
        <f t="shared" si="94"/>
        <v>2364.2249999999999</v>
      </c>
      <c r="AL28" s="169"/>
      <c r="AM28" s="39">
        <f>$F$28*0.2</f>
        <v>2002</v>
      </c>
      <c r="AN28" s="39">
        <f t="shared" si="95"/>
        <v>300.3</v>
      </c>
      <c r="AO28" s="39"/>
      <c r="AP28" s="39">
        <f>$I$28*0.15</f>
        <v>637.5</v>
      </c>
      <c r="AQ28" s="39"/>
      <c r="AR28" s="170">
        <f t="shared" si="96"/>
        <v>2939.8</v>
      </c>
      <c r="AT28" s="169"/>
      <c r="AU28" s="39">
        <f>$F$28*0.15</f>
        <v>1501.5</v>
      </c>
      <c r="AV28" s="39">
        <f t="shared" si="97"/>
        <v>225.22499999999999</v>
      </c>
      <c r="AW28" s="39"/>
      <c r="AX28" s="39">
        <f>$I$28*0.15</f>
        <v>637.5</v>
      </c>
      <c r="AY28" s="39"/>
      <c r="AZ28" s="170">
        <f t="shared" si="98"/>
        <v>2364.2249999999999</v>
      </c>
      <c r="BB28" s="169"/>
      <c r="BC28" s="39">
        <f>$F$28*0.15</f>
        <v>1501.5</v>
      </c>
      <c r="BD28" s="39">
        <f t="shared" si="99"/>
        <v>225.22499999999999</v>
      </c>
      <c r="BE28" s="39"/>
      <c r="BF28" s="39">
        <f>$I$28*0.15</f>
        <v>637.5</v>
      </c>
      <c r="BG28" s="39"/>
      <c r="BH28" s="170">
        <f t="shared" si="100"/>
        <v>2364.2249999999999</v>
      </c>
      <c r="BJ28" s="169"/>
      <c r="BK28" s="39"/>
      <c r="BL28" s="39">
        <f t="shared" si="101"/>
        <v>0</v>
      </c>
      <c r="BM28" s="39"/>
      <c r="BN28" s="39"/>
      <c r="BO28" s="39"/>
      <c r="BP28" s="170">
        <f t="shared" si="102"/>
        <v>0</v>
      </c>
      <c r="BR28" s="169"/>
      <c r="BS28" s="39">
        <f>$F$28*0.15</f>
        <v>1501.5</v>
      </c>
      <c r="BT28" s="39">
        <f t="shared" si="103"/>
        <v>225.22499999999999</v>
      </c>
      <c r="BU28" s="39"/>
      <c r="BV28" s="39">
        <f>$I$28*0.15</f>
        <v>637.5</v>
      </c>
      <c r="BW28" s="39"/>
      <c r="BX28" s="170">
        <f t="shared" si="104"/>
        <v>2364.2249999999999</v>
      </c>
      <c r="BZ28" s="169"/>
      <c r="CA28" s="39">
        <f>$F$28*0.1</f>
        <v>1001</v>
      </c>
      <c r="CB28" s="39">
        <f t="shared" si="105"/>
        <v>150.15</v>
      </c>
      <c r="CC28" s="39"/>
      <c r="CD28" s="39">
        <f>$I$28*0.1</f>
        <v>425</v>
      </c>
      <c r="CE28" s="39"/>
      <c r="CF28" s="170">
        <f t="shared" si="106"/>
        <v>1576.15</v>
      </c>
      <c r="CH28" s="169"/>
      <c r="CI28" s="192">
        <f t="shared" si="107"/>
        <v>10010</v>
      </c>
      <c r="CJ28" s="192">
        <f t="shared" si="107"/>
        <v>1501.5</v>
      </c>
      <c r="CK28" s="192">
        <f t="shared" si="107"/>
        <v>0</v>
      </c>
      <c r="CL28" s="192">
        <f t="shared" si="107"/>
        <v>4250</v>
      </c>
      <c r="CM28" s="192">
        <f t="shared" si="107"/>
        <v>0</v>
      </c>
      <c r="CN28" s="170">
        <f t="shared" si="108"/>
        <v>15761.5</v>
      </c>
      <c r="CO28" s="243" t="str">
        <f t="shared" si="44"/>
        <v>OK</v>
      </c>
    </row>
    <row r="29" spans="1:93" ht="16.5" customHeight="1" thickBot="1" x14ac:dyDescent="0.3">
      <c r="A29" s="3"/>
      <c r="B29" s="92" t="s">
        <v>126</v>
      </c>
      <c r="C29" s="93" t="s">
        <v>10</v>
      </c>
      <c r="D29" s="160" t="s">
        <v>41</v>
      </c>
      <c r="E29" s="169">
        <v>7</v>
      </c>
      <c r="F29" s="39">
        <f t="shared" si="47"/>
        <v>2002</v>
      </c>
      <c r="G29" s="39">
        <f t="shared" si="48"/>
        <v>300.3</v>
      </c>
      <c r="H29" s="39"/>
      <c r="I29" s="39"/>
      <c r="J29" s="39"/>
      <c r="K29" s="170">
        <f t="shared" si="49"/>
        <v>2302.3000000000002</v>
      </c>
      <c r="L29" s="243" t="str">
        <f t="shared" si="33"/>
        <v>OK</v>
      </c>
      <c r="N29" s="169"/>
      <c r="O29" s="39"/>
      <c r="P29" s="39">
        <f t="shared" si="89"/>
        <v>0</v>
      </c>
      <c r="Q29" s="39"/>
      <c r="R29" s="39"/>
      <c r="S29" s="39"/>
      <c r="T29" s="170">
        <f t="shared" si="90"/>
        <v>0</v>
      </c>
      <c r="V29" s="169"/>
      <c r="W29" s="39">
        <f>$F$29*0.1</f>
        <v>200.20000000000002</v>
      </c>
      <c r="X29" s="39">
        <f t="shared" si="91"/>
        <v>30.03</v>
      </c>
      <c r="Y29" s="39"/>
      <c r="Z29" s="39">
        <f>$I$29*0.15</f>
        <v>0</v>
      </c>
      <c r="AA29" s="39"/>
      <c r="AB29" s="170">
        <f t="shared" si="92"/>
        <v>230.23000000000002</v>
      </c>
      <c r="AD29" s="169"/>
      <c r="AE29" s="39">
        <f>$F$29*0.15</f>
        <v>300.3</v>
      </c>
      <c r="AF29" s="39">
        <f t="shared" si="93"/>
        <v>45.045000000000002</v>
      </c>
      <c r="AG29" s="39"/>
      <c r="AH29" s="39">
        <f>$I$29*0.15</f>
        <v>0</v>
      </c>
      <c r="AI29" s="39"/>
      <c r="AJ29" s="170">
        <f t="shared" si="94"/>
        <v>345.34500000000003</v>
      </c>
      <c r="AL29" s="169"/>
      <c r="AM29" s="39">
        <f>$F$29*0.2</f>
        <v>400.40000000000003</v>
      </c>
      <c r="AN29" s="39">
        <f t="shared" si="95"/>
        <v>60.06</v>
      </c>
      <c r="AO29" s="39"/>
      <c r="AP29" s="39">
        <f>$I$29*0.15</f>
        <v>0</v>
      </c>
      <c r="AQ29" s="39"/>
      <c r="AR29" s="170">
        <f t="shared" si="96"/>
        <v>460.46000000000004</v>
      </c>
      <c r="AT29" s="169"/>
      <c r="AU29" s="39">
        <f>$F$29*0.15</f>
        <v>300.3</v>
      </c>
      <c r="AV29" s="39">
        <f t="shared" si="97"/>
        <v>45.045000000000002</v>
      </c>
      <c r="AW29" s="39"/>
      <c r="AX29" s="39">
        <f>$I$29*0.15</f>
        <v>0</v>
      </c>
      <c r="AY29" s="39"/>
      <c r="AZ29" s="170">
        <f t="shared" si="98"/>
        <v>345.34500000000003</v>
      </c>
      <c r="BB29" s="169"/>
      <c r="BC29" s="39">
        <f>$F$29*0.15</f>
        <v>300.3</v>
      </c>
      <c r="BD29" s="39">
        <f t="shared" si="99"/>
        <v>45.045000000000002</v>
      </c>
      <c r="BE29" s="39"/>
      <c r="BF29" s="39">
        <f>$I$29*0.15</f>
        <v>0</v>
      </c>
      <c r="BG29" s="39"/>
      <c r="BH29" s="170">
        <f t="shared" si="100"/>
        <v>345.34500000000003</v>
      </c>
      <c r="BJ29" s="169"/>
      <c r="BK29" s="39"/>
      <c r="BL29" s="39">
        <f t="shared" si="101"/>
        <v>0</v>
      </c>
      <c r="BM29" s="39"/>
      <c r="BN29" s="39"/>
      <c r="BO29" s="39"/>
      <c r="BP29" s="170">
        <f t="shared" si="102"/>
        <v>0</v>
      </c>
      <c r="BR29" s="169"/>
      <c r="BS29" s="39">
        <f>$F$29*0.15</f>
        <v>300.3</v>
      </c>
      <c r="BT29" s="39">
        <f t="shared" si="103"/>
        <v>45.045000000000002</v>
      </c>
      <c r="BU29" s="39"/>
      <c r="BV29" s="39">
        <f>$I$29*0.15</f>
        <v>0</v>
      </c>
      <c r="BW29" s="39"/>
      <c r="BX29" s="170">
        <f t="shared" si="104"/>
        <v>345.34500000000003</v>
      </c>
      <c r="BZ29" s="169"/>
      <c r="CA29" s="39">
        <f>$F$29*0.1</f>
        <v>200.20000000000002</v>
      </c>
      <c r="CB29" s="39">
        <f t="shared" si="105"/>
        <v>30.03</v>
      </c>
      <c r="CC29" s="39"/>
      <c r="CD29" s="39">
        <f>$I$29*0.1</f>
        <v>0</v>
      </c>
      <c r="CE29" s="39"/>
      <c r="CF29" s="170">
        <f t="shared" si="106"/>
        <v>230.23000000000002</v>
      </c>
      <c r="CH29" s="169"/>
      <c r="CI29" s="192">
        <f t="shared" si="107"/>
        <v>2002</v>
      </c>
      <c r="CJ29" s="192">
        <f t="shared" si="107"/>
        <v>300.30000000000007</v>
      </c>
      <c r="CK29" s="192">
        <f t="shared" si="107"/>
        <v>0</v>
      </c>
      <c r="CL29" s="192">
        <f t="shared" si="107"/>
        <v>0</v>
      </c>
      <c r="CM29" s="192">
        <f t="shared" si="107"/>
        <v>0</v>
      </c>
      <c r="CN29" s="170">
        <f t="shared" si="108"/>
        <v>2302.3000000000002</v>
      </c>
      <c r="CO29" s="243" t="str">
        <f t="shared" si="44"/>
        <v>OK</v>
      </c>
    </row>
    <row r="30" spans="1:93" ht="15.75" thickBot="1" x14ac:dyDescent="0.3">
      <c r="A30" s="3"/>
      <c r="B30" s="92" t="s">
        <v>40</v>
      </c>
      <c r="C30" s="93" t="s">
        <v>10</v>
      </c>
      <c r="D30" s="160" t="s">
        <v>41</v>
      </c>
      <c r="E30" s="169">
        <v>2</v>
      </c>
      <c r="F30" s="39">
        <f t="shared" si="47"/>
        <v>572</v>
      </c>
      <c r="G30" s="39">
        <f t="shared" si="48"/>
        <v>85.8</v>
      </c>
      <c r="H30" s="39"/>
      <c r="I30" s="39"/>
      <c r="J30" s="39"/>
      <c r="K30" s="170">
        <f t="shared" si="49"/>
        <v>657.8</v>
      </c>
      <c r="L30" s="243" t="str">
        <f t="shared" si="33"/>
        <v>OK</v>
      </c>
      <c r="N30" s="169"/>
      <c r="O30" s="39"/>
      <c r="P30" s="39">
        <f t="shared" si="89"/>
        <v>0</v>
      </c>
      <c r="Q30" s="39"/>
      <c r="R30" s="39"/>
      <c r="S30" s="39"/>
      <c r="T30" s="170">
        <f t="shared" si="90"/>
        <v>0</v>
      </c>
      <c r="V30" s="169"/>
      <c r="W30" s="39"/>
      <c r="X30" s="39">
        <f t="shared" si="91"/>
        <v>0</v>
      </c>
      <c r="Y30" s="39"/>
      <c r="Z30" s="39"/>
      <c r="AA30" s="39"/>
      <c r="AB30" s="170">
        <f t="shared" si="92"/>
        <v>0</v>
      </c>
      <c r="AD30" s="169"/>
      <c r="AE30" s="39"/>
      <c r="AF30" s="39">
        <f t="shared" si="93"/>
        <v>0</v>
      </c>
      <c r="AG30" s="39"/>
      <c r="AH30" s="39"/>
      <c r="AI30" s="39"/>
      <c r="AJ30" s="170">
        <f t="shared" si="94"/>
        <v>0</v>
      </c>
      <c r="AL30" s="169"/>
      <c r="AM30" s="39"/>
      <c r="AN30" s="39">
        <f t="shared" si="95"/>
        <v>0</v>
      </c>
      <c r="AO30" s="39"/>
      <c r="AP30" s="39"/>
      <c r="AQ30" s="39"/>
      <c r="AR30" s="170">
        <f t="shared" si="96"/>
        <v>0</v>
      </c>
      <c r="AT30" s="169"/>
      <c r="AU30" s="39"/>
      <c r="AV30" s="39">
        <f t="shared" si="97"/>
        <v>0</v>
      </c>
      <c r="AW30" s="39"/>
      <c r="AX30" s="39"/>
      <c r="AY30" s="39"/>
      <c r="AZ30" s="170">
        <f t="shared" si="98"/>
        <v>0</v>
      </c>
      <c r="BB30" s="169"/>
      <c r="BC30" s="39"/>
      <c r="BD30" s="39">
        <f t="shared" si="99"/>
        <v>0</v>
      </c>
      <c r="BE30" s="39"/>
      <c r="BF30" s="39"/>
      <c r="BG30" s="39"/>
      <c r="BH30" s="170">
        <f t="shared" si="100"/>
        <v>0</v>
      </c>
      <c r="BJ30" s="169"/>
      <c r="BK30" s="39"/>
      <c r="BL30" s="39">
        <f t="shared" si="101"/>
        <v>0</v>
      </c>
      <c r="BM30" s="39"/>
      <c r="BN30" s="39"/>
      <c r="BO30" s="39"/>
      <c r="BP30" s="170">
        <f t="shared" si="102"/>
        <v>0</v>
      </c>
      <c r="BR30" s="169"/>
      <c r="BS30" s="39"/>
      <c r="BT30" s="39">
        <f t="shared" si="103"/>
        <v>0</v>
      </c>
      <c r="BU30" s="39"/>
      <c r="BV30" s="39"/>
      <c r="BW30" s="39"/>
      <c r="BX30" s="170">
        <f t="shared" si="104"/>
        <v>0</v>
      </c>
      <c r="BZ30" s="169"/>
      <c r="CA30" s="39">
        <f>F30</f>
        <v>572</v>
      </c>
      <c r="CB30" s="39">
        <f t="shared" si="105"/>
        <v>85.8</v>
      </c>
      <c r="CC30" s="39"/>
      <c r="CD30" s="39"/>
      <c r="CE30" s="39"/>
      <c r="CF30" s="170">
        <f t="shared" si="106"/>
        <v>657.8</v>
      </c>
      <c r="CH30" s="169"/>
      <c r="CI30" s="192">
        <f t="shared" si="107"/>
        <v>572</v>
      </c>
      <c r="CJ30" s="192">
        <f t="shared" si="107"/>
        <v>85.8</v>
      </c>
      <c r="CK30" s="192">
        <f t="shared" si="107"/>
        <v>0</v>
      </c>
      <c r="CL30" s="192">
        <f t="shared" si="107"/>
        <v>0</v>
      </c>
      <c r="CM30" s="192">
        <f t="shared" si="107"/>
        <v>0</v>
      </c>
      <c r="CN30" s="170">
        <f t="shared" si="108"/>
        <v>657.8</v>
      </c>
      <c r="CO30" s="243" t="str">
        <f t="shared" si="44"/>
        <v>OK</v>
      </c>
    </row>
    <row r="31" spans="1:93" ht="15.75" thickBot="1" x14ac:dyDescent="0.3">
      <c r="A31" s="3"/>
      <c r="B31" s="92"/>
      <c r="C31" s="93"/>
      <c r="D31" s="160"/>
      <c r="E31" s="169"/>
      <c r="F31" s="39">
        <f t="shared" si="47"/>
        <v>0</v>
      </c>
      <c r="G31" s="39">
        <f t="shared" si="48"/>
        <v>0</v>
      </c>
      <c r="H31" s="39"/>
      <c r="I31" s="39"/>
      <c r="J31" s="39"/>
      <c r="K31" s="170">
        <f t="shared" si="49"/>
        <v>0</v>
      </c>
      <c r="L31" s="243" t="str">
        <f t="shared" si="33"/>
        <v>OK</v>
      </c>
      <c r="N31" s="169"/>
      <c r="O31" s="39"/>
      <c r="P31" s="39">
        <f t="shared" si="89"/>
        <v>0</v>
      </c>
      <c r="Q31" s="39"/>
      <c r="R31" s="39"/>
      <c r="S31" s="39"/>
      <c r="T31" s="170">
        <f t="shared" si="90"/>
        <v>0</v>
      </c>
      <c r="V31" s="169"/>
      <c r="W31" s="39"/>
      <c r="X31" s="39">
        <f t="shared" si="91"/>
        <v>0</v>
      </c>
      <c r="Y31" s="39"/>
      <c r="Z31" s="39"/>
      <c r="AA31" s="39"/>
      <c r="AB31" s="170">
        <f t="shared" si="92"/>
        <v>0</v>
      </c>
      <c r="AD31" s="169"/>
      <c r="AE31" s="39"/>
      <c r="AF31" s="39">
        <f t="shared" si="93"/>
        <v>0</v>
      </c>
      <c r="AG31" s="39"/>
      <c r="AH31" s="39"/>
      <c r="AI31" s="39"/>
      <c r="AJ31" s="170">
        <f t="shared" si="94"/>
        <v>0</v>
      </c>
      <c r="AL31" s="169"/>
      <c r="AM31" s="39"/>
      <c r="AN31" s="39">
        <f t="shared" si="95"/>
        <v>0</v>
      </c>
      <c r="AO31" s="39"/>
      <c r="AP31" s="39"/>
      <c r="AQ31" s="39"/>
      <c r="AR31" s="170">
        <f t="shared" si="96"/>
        <v>0</v>
      </c>
      <c r="AT31" s="169"/>
      <c r="AU31" s="39"/>
      <c r="AV31" s="39">
        <f t="shared" si="97"/>
        <v>0</v>
      </c>
      <c r="AW31" s="39"/>
      <c r="AX31" s="39"/>
      <c r="AY31" s="39"/>
      <c r="AZ31" s="170">
        <f t="shared" si="98"/>
        <v>0</v>
      </c>
      <c r="BB31" s="169"/>
      <c r="BC31" s="39"/>
      <c r="BD31" s="39">
        <f t="shared" si="99"/>
        <v>0</v>
      </c>
      <c r="BE31" s="39"/>
      <c r="BF31" s="39"/>
      <c r="BG31" s="39"/>
      <c r="BH31" s="170">
        <f t="shared" si="100"/>
        <v>0</v>
      </c>
      <c r="BJ31" s="169"/>
      <c r="BK31" s="39"/>
      <c r="BL31" s="39">
        <f t="shared" si="101"/>
        <v>0</v>
      </c>
      <c r="BM31" s="39"/>
      <c r="BN31" s="39"/>
      <c r="BO31" s="39"/>
      <c r="BP31" s="170">
        <f t="shared" si="102"/>
        <v>0</v>
      </c>
      <c r="BR31" s="169"/>
      <c r="BS31" s="39"/>
      <c r="BT31" s="39">
        <f t="shared" si="103"/>
        <v>0</v>
      </c>
      <c r="BU31" s="39"/>
      <c r="BV31" s="39"/>
      <c r="BW31" s="39"/>
      <c r="BX31" s="170">
        <f t="shared" si="104"/>
        <v>0</v>
      </c>
      <c r="BZ31" s="169"/>
      <c r="CA31" s="39"/>
      <c r="CB31" s="39">
        <f t="shared" si="105"/>
        <v>0</v>
      </c>
      <c r="CC31" s="39"/>
      <c r="CD31" s="39"/>
      <c r="CE31" s="39"/>
      <c r="CF31" s="170">
        <f t="shared" si="106"/>
        <v>0</v>
      </c>
      <c r="CH31" s="169"/>
      <c r="CI31" s="192">
        <f t="shared" si="107"/>
        <v>0</v>
      </c>
      <c r="CJ31" s="192">
        <f t="shared" si="107"/>
        <v>0</v>
      </c>
      <c r="CK31" s="192">
        <f t="shared" si="107"/>
        <v>0</v>
      </c>
      <c r="CL31" s="192">
        <f t="shared" si="107"/>
        <v>0</v>
      </c>
      <c r="CM31" s="192">
        <f t="shared" si="107"/>
        <v>0</v>
      </c>
      <c r="CN31" s="170">
        <f t="shared" si="108"/>
        <v>0</v>
      </c>
      <c r="CO31" s="243" t="str">
        <f t="shared" si="44"/>
        <v>OK</v>
      </c>
    </row>
    <row r="32" spans="1:93" ht="16.5" thickBot="1" x14ac:dyDescent="0.3">
      <c r="A32" s="1"/>
      <c r="B32" s="78" t="s">
        <v>83</v>
      </c>
      <c r="C32" s="2"/>
      <c r="D32" s="162"/>
      <c r="E32" s="171"/>
      <c r="F32" s="50">
        <f t="shared" ref="F32:K32" si="109">SUM(F14:F31)</f>
        <v>35464</v>
      </c>
      <c r="G32" s="50">
        <f t="shared" si="109"/>
        <v>5319.6</v>
      </c>
      <c r="H32" s="50">
        <f t="shared" si="109"/>
        <v>4200</v>
      </c>
      <c r="I32" s="50">
        <f t="shared" si="109"/>
        <v>8250</v>
      </c>
      <c r="J32" s="50">
        <f t="shared" si="109"/>
        <v>0</v>
      </c>
      <c r="K32" s="175">
        <f t="shared" si="109"/>
        <v>53233.600000000006</v>
      </c>
      <c r="L32" s="243" t="str">
        <f t="shared" si="33"/>
        <v>OK</v>
      </c>
      <c r="N32" s="171"/>
      <c r="O32" s="50">
        <f t="shared" ref="O32:T32" si="110">SUM(O14:O31)</f>
        <v>5119.4000000000005</v>
      </c>
      <c r="P32" s="50">
        <f t="shared" si="110"/>
        <v>767.91</v>
      </c>
      <c r="Q32" s="50">
        <f t="shared" si="110"/>
        <v>1628.5714285714284</v>
      </c>
      <c r="R32" s="50">
        <f t="shared" si="110"/>
        <v>0</v>
      </c>
      <c r="S32" s="50">
        <f t="shared" si="110"/>
        <v>0</v>
      </c>
      <c r="T32" s="175">
        <f t="shared" si="110"/>
        <v>7515.8814285714279</v>
      </c>
      <c r="V32" s="171"/>
      <c r="W32" s="50">
        <f t="shared" ref="W32:AB32" si="111">SUM(W14:W31)</f>
        <v>2717</v>
      </c>
      <c r="X32" s="50">
        <f t="shared" si="111"/>
        <v>407.54999999999995</v>
      </c>
      <c r="Y32" s="50">
        <f t="shared" si="111"/>
        <v>428.57142857142856</v>
      </c>
      <c r="Z32" s="50">
        <f t="shared" si="111"/>
        <v>4637.5</v>
      </c>
      <c r="AA32" s="50">
        <f t="shared" si="111"/>
        <v>0</v>
      </c>
      <c r="AB32" s="175">
        <f t="shared" si="111"/>
        <v>8190.6214285714286</v>
      </c>
      <c r="AD32" s="171"/>
      <c r="AE32" s="50">
        <f t="shared" ref="AE32:AJ32" si="112">SUM(AE14:AE31)</f>
        <v>7407.4000000000005</v>
      </c>
      <c r="AF32" s="50">
        <f t="shared" si="112"/>
        <v>1111.1099999999999</v>
      </c>
      <c r="AG32" s="50">
        <f t="shared" si="112"/>
        <v>428.57142857142856</v>
      </c>
      <c r="AH32" s="50">
        <f t="shared" si="112"/>
        <v>637.5</v>
      </c>
      <c r="AI32" s="50">
        <f t="shared" si="112"/>
        <v>0</v>
      </c>
      <c r="AJ32" s="175">
        <f t="shared" si="112"/>
        <v>9584.5814285714278</v>
      </c>
      <c r="AL32" s="171"/>
      <c r="AM32" s="50">
        <f t="shared" ref="AM32:AR32" si="113">SUM(AM14:AM31)</f>
        <v>7607.5999999999995</v>
      </c>
      <c r="AN32" s="50">
        <f t="shared" si="113"/>
        <v>1141.1399999999999</v>
      </c>
      <c r="AO32" s="50">
        <f t="shared" si="113"/>
        <v>428.57142857142856</v>
      </c>
      <c r="AP32" s="50">
        <f t="shared" si="113"/>
        <v>637.5</v>
      </c>
      <c r="AQ32" s="50">
        <f t="shared" si="113"/>
        <v>0</v>
      </c>
      <c r="AR32" s="175">
        <f t="shared" si="113"/>
        <v>9814.8114285714291</v>
      </c>
      <c r="AT32" s="171"/>
      <c r="AU32" s="50">
        <f t="shared" ref="AU32:AZ32" si="114">SUM(AU14:AU31)</f>
        <v>6549.4000000000005</v>
      </c>
      <c r="AV32" s="50">
        <f t="shared" si="114"/>
        <v>982.41</v>
      </c>
      <c r="AW32" s="50">
        <f t="shared" si="114"/>
        <v>428.57142857142856</v>
      </c>
      <c r="AX32" s="50">
        <f t="shared" si="114"/>
        <v>637.5</v>
      </c>
      <c r="AY32" s="50">
        <f t="shared" si="114"/>
        <v>0</v>
      </c>
      <c r="AZ32" s="175">
        <f t="shared" si="114"/>
        <v>8597.881428571427</v>
      </c>
      <c r="BB32" s="171"/>
      <c r="BC32" s="50">
        <f t="shared" ref="BC32:BH32" si="115">SUM(BC14:BC31)</f>
        <v>1801.8</v>
      </c>
      <c r="BD32" s="50">
        <f t="shared" si="115"/>
        <v>270.27</v>
      </c>
      <c r="BE32" s="50">
        <f t="shared" si="115"/>
        <v>0</v>
      </c>
      <c r="BF32" s="50">
        <f t="shared" si="115"/>
        <v>637.5</v>
      </c>
      <c r="BG32" s="50">
        <f t="shared" si="115"/>
        <v>0</v>
      </c>
      <c r="BH32" s="175">
        <f t="shared" si="115"/>
        <v>2709.5699999999997</v>
      </c>
      <c r="BJ32" s="171"/>
      <c r="BK32" s="50">
        <f t="shared" ref="BK32:BP32" si="116">SUM(BK14:BK31)</f>
        <v>343.2</v>
      </c>
      <c r="BL32" s="50">
        <f t="shared" si="116"/>
        <v>51.48</v>
      </c>
      <c r="BM32" s="50">
        <f t="shared" si="116"/>
        <v>428.57142857142856</v>
      </c>
      <c r="BN32" s="50">
        <f t="shared" si="116"/>
        <v>0</v>
      </c>
      <c r="BO32" s="50">
        <f t="shared" si="116"/>
        <v>0</v>
      </c>
      <c r="BP32" s="175">
        <f t="shared" si="116"/>
        <v>823.25142857142851</v>
      </c>
      <c r="BR32" s="171"/>
      <c r="BS32" s="50">
        <f t="shared" ref="BS32:BX32" si="117">SUM(BS14:BS31)</f>
        <v>1801.8</v>
      </c>
      <c r="BT32" s="50">
        <f t="shared" si="117"/>
        <v>270.27</v>
      </c>
      <c r="BU32" s="50">
        <f t="shared" si="117"/>
        <v>0</v>
      </c>
      <c r="BV32" s="50">
        <f t="shared" si="117"/>
        <v>637.5</v>
      </c>
      <c r="BW32" s="50">
        <f t="shared" si="117"/>
        <v>0</v>
      </c>
      <c r="BX32" s="175">
        <f t="shared" si="117"/>
        <v>2709.5699999999997</v>
      </c>
      <c r="BZ32" s="171"/>
      <c r="CA32" s="50">
        <f t="shared" ref="CA32:CF32" si="118">SUM(CA14:CA31)</f>
        <v>2116.4</v>
      </c>
      <c r="CB32" s="50">
        <f t="shared" si="118"/>
        <v>317.45999999999998</v>
      </c>
      <c r="CC32" s="50">
        <f t="shared" si="118"/>
        <v>428.57142857142856</v>
      </c>
      <c r="CD32" s="50">
        <f t="shared" si="118"/>
        <v>425</v>
      </c>
      <c r="CE32" s="50">
        <f t="shared" si="118"/>
        <v>0</v>
      </c>
      <c r="CF32" s="175">
        <f t="shared" si="118"/>
        <v>3287.4314285714281</v>
      </c>
      <c r="CH32" s="171"/>
      <c r="CI32" s="50">
        <f t="shared" ref="CI32:CN32" si="119">SUM(CI14:CI31)</f>
        <v>35464</v>
      </c>
      <c r="CJ32" s="50">
        <f t="shared" si="119"/>
        <v>5319.6</v>
      </c>
      <c r="CK32" s="50">
        <f t="shared" si="119"/>
        <v>4200</v>
      </c>
      <c r="CL32" s="50">
        <f t="shared" si="119"/>
        <v>8250</v>
      </c>
      <c r="CM32" s="50">
        <f t="shared" si="119"/>
        <v>0</v>
      </c>
      <c r="CN32" s="175">
        <f t="shared" si="119"/>
        <v>53233.600000000006</v>
      </c>
      <c r="CO32" s="243" t="str">
        <f t="shared" si="44"/>
        <v>OK</v>
      </c>
    </row>
    <row r="33" spans="1:93" ht="16.5" thickBot="1" x14ac:dyDescent="0.3">
      <c r="A33" s="4"/>
      <c r="B33" s="79" t="s">
        <v>67</v>
      </c>
      <c r="C33" s="150"/>
      <c r="D33" s="6"/>
      <c r="E33" s="176"/>
      <c r="F33" s="6"/>
      <c r="G33" s="6"/>
      <c r="H33" s="6"/>
      <c r="I33" s="6"/>
      <c r="J33" s="6"/>
      <c r="K33" s="177"/>
      <c r="L33" s="243" t="str">
        <f t="shared" si="33"/>
        <v>OK</v>
      </c>
      <c r="N33" s="176"/>
      <c r="O33" s="6"/>
      <c r="P33" s="6"/>
      <c r="Q33" s="6"/>
      <c r="R33" s="6"/>
      <c r="S33" s="6"/>
      <c r="T33" s="177"/>
      <c r="V33" s="176"/>
      <c r="W33" s="6"/>
      <c r="X33" s="6"/>
      <c r="Y33" s="6"/>
      <c r="Z33" s="6"/>
      <c r="AA33" s="6"/>
      <c r="AB33" s="177"/>
      <c r="AD33" s="176"/>
      <c r="AE33" s="6"/>
      <c r="AF33" s="6"/>
      <c r="AG33" s="6"/>
      <c r="AH33" s="6"/>
      <c r="AI33" s="6"/>
      <c r="AJ33" s="177"/>
      <c r="AL33" s="176"/>
      <c r="AM33" s="6"/>
      <c r="AN33" s="6"/>
      <c r="AO33" s="6"/>
      <c r="AP33" s="6"/>
      <c r="AQ33" s="6"/>
      <c r="AR33" s="177"/>
      <c r="AT33" s="176"/>
      <c r="AU33" s="6"/>
      <c r="AV33" s="6"/>
      <c r="AW33" s="6"/>
      <c r="AX33" s="6"/>
      <c r="AY33" s="6"/>
      <c r="AZ33" s="177"/>
      <c r="BB33" s="176"/>
      <c r="BC33" s="6"/>
      <c r="BD33" s="6"/>
      <c r="BE33" s="6"/>
      <c r="BF33" s="6"/>
      <c r="BG33" s="6"/>
      <c r="BH33" s="177"/>
      <c r="BJ33" s="176"/>
      <c r="BK33" s="6"/>
      <c r="BL33" s="6"/>
      <c r="BM33" s="6"/>
      <c r="BN33" s="6"/>
      <c r="BO33" s="6"/>
      <c r="BP33" s="177"/>
      <c r="BR33" s="176"/>
      <c r="BS33" s="6"/>
      <c r="BT33" s="6"/>
      <c r="BU33" s="6"/>
      <c r="BV33" s="6"/>
      <c r="BW33" s="6"/>
      <c r="BX33" s="177"/>
      <c r="BZ33" s="176"/>
      <c r="CA33" s="6"/>
      <c r="CB33" s="6"/>
      <c r="CC33" s="6"/>
      <c r="CD33" s="6"/>
      <c r="CE33" s="6"/>
      <c r="CF33" s="177"/>
      <c r="CH33" s="176"/>
      <c r="CI33" s="6"/>
      <c r="CJ33" s="6"/>
      <c r="CK33" s="6"/>
      <c r="CL33" s="6"/>
      <c r="CM33" s="6"/>
      <c r="CN33" s="177"/>
      <c r="CO33" s="243" t="str">
        <f t="shared" si="44"/>
        <v>OK</v>
      </c>
    </row>
    <row r="34" spans="1:93" ht="15.75" thickBot="1" x14ac:dyDescent="0.3">
      <c r="A34" s="17"/>
      <c r="B34" s="28" t="s">
        <v>44</v>
      </c>
      <c r="C34" s="115"/>
      <c r="D34" s="164"/>
      <c r="E34" s="178"/>
      <c r="F34" s="18"/>
      <c r="G34" s="18"/>
      <c r="H34" s="18"/>
      <c r="I34" s="18"/>
      <c r="J34" s="18"/>
      <c r="K34" s="179"/>
      <c r="L34" s="243" t="str">
        <f t="shared" si="33"/>
        <v>OK</v>
      </c>
      <c r="N34" s="178"/>
      <c r="O34" s="18"/>
      <c r="P34" s="18"/>
      <c r="Q34" s="18"/>
      <c r="R34" s="18"/>
      <c r="S34" s="18"/>
      <c r="T34" s="179"/>
      <c r="V34" s="178"/>
      <c r="W34" s="18"/>
      <c r="X34" s="18"/>
      <c r="Y34" s="18"/>
      <c r="Z34" s="18"/>
      <c r="AA34" s="18"/>
      <c r="AB34" s="179"/>
      <c r="AD34" s="178"/>
      <c r="AE34" s="18"/>
      <c r="AF34" s="18"/>
      <c r="AG34" s="18"/>
      <c r="AH34" s="18"/>
      <c r="AI34" s="18"/>
      <c r="AJ34" s="179"/>
      <c r="AL34" s="178"/>
      <c r="AM34" s="18"/>
      <c r="AN34" s="18"/>
      <c r="AO34" s="18"/>
      <c r="AP34" s="18"/>
      <c r="AQ34" s="18"/>
      <c r="AR34" s="179"/>
      <c r="AT34" s="178"/>
      <c r="AU34" s="18"/>
      <c r="AV34" s="18"/>
      <c r="AW34" s="18"/>
      <c r="AX34" s="18"/>
      <c r="AY34" s="18"/>
      <c r="AZ34" s="179"/>
      <c r="BB34" s="178"/>
      <c r="BC34" s="18"/>
      <c r="BD34" s="18"/>
      <c r="BE34" s="18"/>
      <c r="BF34" s="18"/>
      <c r="BG34" s="18"/>
      <c r="BH34" s="179"/>
      <c r="BJ34" s="178"/>
      <c r="BK34" s="18"/>
      <c r="BL34" s="18"/>
      <c r="BM34" s="18"/>
      <c r="BN34" s="18"/>
      <c r="BO34" s="18"/>
      <c r="BP34" s="179"/>
      <c r="BR34" s="178"/>
      <c r="BS34" s="18"/>
      <c r="BT34" s="18"/>
      <c r="BU34" s="18"/>
      <c r="BV34" s="18"/>
      <c r="BW34" s="18"/>
      <c r="BX34" s="179"/>
      <c r="BZ34" s="178"/>
      <c r="CA34" s="18"/>
      <c r="CB34" s="18"/>
      <c r="CC34" s="18"/>
      <c r="CD34" s="18"/>
      <c r="CE34" s="18"/>
      <c r="CF34" s="179"/>
      <c r="CH34" s="178"/>
      <c r="CI34" s="18"/>
      <c r="CJ34" s="18"/>
      <c r="CK34" s="18"/>
      <c r="CL34" s="18"/>
      <c r="CM34" s="18"/>
      <c r="CN34" s="179"/>
      <c r="CO34" s="243" t="str">
        <f t="shared" si="44"/>
        <v>OK</v>
      </c>
    </row>
    <row r="35" spans="1:93" ht="15.75" thickBot="1" x14ac:dyDescent="0.3">
      <c r="A35" s="3"/>
      <c r="B35" s="41" t="s">
        <v>250</v>
      </c>
      <c r="C35" s="226" t="s">
        <v>424</v>
      </c>
      <c r="D35" s="225" t="s">
        <v>41</v>
      </c>
      <c r="E35" s="169">
        <v>1</v>
      </c>
      <c r="F35" s="39">
        <f t="shared" ref="F35:F39" si="120">E35*$C$2</f>
        <v>286</v>
      </c>
      <c r="G35" s="39">
        <f t="shared" ref="G35:G39" si="121">F35*0.15</f>
        <v>42.9</v>
      </c>
      <c r="H35" s="39"/>
      <c r="I35" s="39"/>
      <c r="J35" s="39"/>
      <c r="K35" s="170">
        <f t="shared" ref="K35:K39" si="122">F35+G35+H35+I35+J35</f>
        <v>328.9</v>
      </c>
      <c r="L35" s="243" t="str">
        <f t="shared" si="33"/>
        <v>OK</v>
      </c>
      <c r="N35" s="169"/>
      <c r="O35" s="39">
        <f>F35</f>
        <v>286</v>
      </c>
      <c r="P35" s="39">
        <f t="shared" ref="P35:P39" si="123">O35*0.15</f>
        <v>42.9</v>
      </c>
      <c r="Q35" s="39"/>
      <c r="R35" s="39"/>
      <c r="S35" s="39"/>
      <c r="T35" s="170">
        <f t="shared" ref="T35:T39" si="124">O35+P35+Q35+R35+S35</f>
        <v>328.9</v>
      </c>
      <c r="V35" s="169"/>
      <c r="W35" s="39"/>
      <c r="X35" s="39">
        <f t="shared" ref="X35:X39" si="125">W35*0.15</f>
        <v>0</v>
      </c>
      <c r="Y35" s="39"/>
      <c r="Z35" s="39"/>
      <c r="AA35" s="39"/>
      <c r="AB35" s="170">
        <f t="shared" ref="AB35:AB39" si="126">W35+X35+Y35+Z35+AA35</f>
        <v>0</v>
      </c>
      <c r="AD35" s="169"/>
      <c r="AE35" s="39"/>
      <c r="AF35" s="39">
        <f t="shared" ref="AF35:AF39" si="127">AE35*0.15</f>
        <v>0</v>
      </c>
      <c r="AG35" s="39"/>
      <c r="AH35" s="39"/>
      <c r="AI35" s="39"/>
      <c r="AJ35" s="170">
        <f t="shared" ref="AJ35:AJ39" si="128">AE35+AF35+AG35+AH35+AI35</f>
        <v>0</v>
      </c>
      <c r="AL35" s="169"/>
      <c r="AM35" s="39"/>
      <c r="AN35" s="39">
        <f t="shared" ref="AN35:AN39" si="129">AM35*0.15</f>
        <v>0</v>
      </c>
      <c r="AO35" s="39"/>
      <c r="AP35" s="39"/>
      <c r="AQ35" s="39"/>
      <c r="AR35" s="170">
        <f t="shared" ref="AR35:AR39" si="130">AM35+AN35+AO35+AP35+AQ35</f>
        <v>0</v>
      </c>
      <c r="AT35" s="169"/>
      <c r="AU35" s="39"/>
      <c r="AV35" s="39">
        <f t="shared" ref="AV35:AV39" si="131">AU35*0.15</f>
        <v>0</v>
      </c>
      <c r="AW35" s="39"/>
      <c r="AX35" s="39"/>
      <c r="AY35" s="39"/>
      <c r="AZ35" s="170">
        <f t="shared" ref="AZ35:AZ39" si="132">AU35+AV35+AW35+AX35+AY35</f>
        <v>0</v>
      </c>
      <c r="BB35" s="169"/>
      <c r="BC35" s="39"/>
      <c r="BD35" s="39">
        <f t="shared" ref="BD35:BD39" si="133">BC35*0.15</f>
        <v>0</v>
      </c>
      <c r="BE35" s="39"/>
      <c r="BF35" s="39"/>
      <c r="BG35" s="39"/>
      <c r="BH35" s="170">
        <f t="shared" ref="BH35:BH39" si="134">BC35+BD35+BE35+BF35+BG35</f>
        <v>0</v>
      </c>
      <c r="BJ35" s="169"/>
      <c r="BK35" s="39"/>
      <c r="BL35" s="39">
        <f t="shared" ref="BL35:BL39" si="135">BK35*0.15</f>
        <v>0</v>
      </c>
      <c r="BM35" s="39"/>
      <c r="BN35" s="39"/>
      <c r="BO35" s="39"/>
      <c r="BP35" s="170">
        <f t="shared" ref="BP35:BP39" si="136">BK35+BL35+BM35+BN35+BO35</f>
        <v>0</v>
      </c>
      <c r="BR35" s="169"/>
      <c r="BS35" s="39"/>
      <c r="BT35" s="39">
        <f t="shared" ref="BT35:BT39" si="137">BS35*0.15</f>
        <v>0</v>
      </c>
      <c r="BU35" s="39"/>
      <c r="BV35" s="39"/>
      <c r="BW35" s="39"/>
      <c r="BX35" s="170">
        <f t="shared" ref="BX35:BX39" si="138">BS35+BT35+BU35+BV35+BW35</f>
        <v>0</v>
      </c>
      <c r="BZ35" s="169"/>
      <c r="CA35" s="39"/>
      <c r="CB35" s="39">
        <f t="shared" ref="CB35:CB39" si="139">CA35*0.15</f>
        <v>0</v>
      </c>
      <c r="CC35" s="39"/>
      <c r="CD35" s="39"/>
      <c r="CE35" s="39"/>
      <c r="CF35" s="170">
        <f t="shared" ref="CF35:CF39" si="140">CA35+CB35+CC35+CD35+CE35</f>
        <v>0</v>
      </c>
      <c r="CH35" s="169"/>
      <c r="CI35" s="192">
        <f t="shared" ref="CI35:CM39" si="141">O35+W35+AE35+AM35+AU35+BC35+BK35+BS35+CA35</f>
        <v>286</v>
      </c>
      <c r="CJ35" s="192">
        <f t="shared" si="141"/>
        <v>42.9</v>
      </c>
      <c r="CK35" s="192">
        <f t="shared" si="141"/>
        <v>0</v>
      </c>
      <c r="CL35" s="192">
        <f t="shared" si="141"/>
        <v>0</v>
      </c>
      <c r="CM35" s="192">
        <f t="shared" si="141"/>
        <v>0</v>
      </c>
      <c r="CN35" s="170">
        <f t="shared" ref="CN35:CN39" si="142">CI35+CJ35+CK35+CL35+CM35</f>
        <v>328.9</v>
      </c>
      <c r="CO35" s="243" t="str">
        <f t="shared" si="44"/>
        <v>OK</v>
      </c>
    </row>
    <row r="36" spans="1:93" ht="17.25" customHeight="1" thickBot="1" x14ac:dyDescent="0.3">
      <c r="A36" s="3"/>
      <c r="B36" s="41" t="s">
        <v>47</v>
      </c>
      <c r="C36" s="226" t="s">
        <v>10</v>
      </c>
      <c r="D36" s="225" t="s">
        <v>41</v>
      </c>
      <c r="E36" s="169">
        <v>3</v>
      </c>
      <c r="F36" s="39">
        <f t="shared" si="120"/>
        <v>858</v>
      </c>
      <c r="G36" s="39">
        <f t="shared" si="121"/>
        <v>128.69999999999999</v>
      </c>
      <c r="H36" s="39">
        <f>I2</f>
        <v>600</v>
      </c>
      <c r="I36" s="39"/>
      <c r="J36" s="39"/>
      <c r="K36" s="170">
        <f t="shared" si="122"/>
        <v>1586.7</v>
      </c>
      <c r="L36" s="243" t="str">
        <f t="shared" si="33"/>
        <v>OK</v>
      </c>
      <c r="N36" s="169"/>
      <c r="O36" s="39">
        <f>F36*0.7</f>
        <v>600.59999999999991</v>
      </c>
      <c r="P36" s="39">
        <f t="shared" si="123"/>
        <v>90.089999999999989</v>
      </c>
      <c r="Q36" s="39">
        <f>H36</f>
        <v>600</v>
      </c>
      <c r="R36" s="39">
        <f>I36/2</f>
        <v>0</v>
      </c>
      <c r="S36" s="39"/>
      <c r="T36" s="170">
        <f t="shared" si="124"/>
        <v>1290.69</v>
      </c>
      <c r="V36" s="169"/>
      <c r="W36" s="39">
        <f>F36*0.3</f>
        <v>257.39999999999998</v>
      </c>
      <c r="X36" s="39">
        <f t="shared" si="125"/>
        <v>38.609999999999992</v>
      </c>
      <c r="Y36" s="39"/>
      <c r="Z36" s="39">
        <f>I36/2</f>
        <v>0</v>
      </c>
      <c r="AA36" s="39"/>
      <c r="AB36" s="170">
        <f t="shared" si="126"/>
        <v>296.01</v>
      </c>
      <c r="AD36" s="169"/>
      <c r="AE36" s="39"/>
      <c r="AF36" s="39">
        <f t="shared" si="127"/>
        <v>0</v>
      </c>
      <c r="AG36" s="39"/>
      <c r="AH36" s="39"/>
      <c r="AI36" s="39"/>
      <c r="AJ36" s="170">
        <f t="shared" si="128"/>
        <v>0</v>
      </c>
      <c r="AL36" s="169"/>
      <c r="AM36" s="39"/>
      <c r="AN36" s="39">
        <f t="shared" si="129"/>
        <v>0</v>
      </c>
      <c r="AO36" s="39"/>
      <c r="AP36" s="39"/>
      <c r="AQ36" s="39"/>
      <c r="AR36" s="170">
        <f t="shared" si="130"/>
        <v>0</v>
      </c>
      <c r="AT36" s="169"/>
      <c r="AU36" s="39"/>
      <c r="AV36" s="39">
        <f t="shared" si="131"/>
        <v>0</v>
      </c>
      <c r="AW36" s="39"/>
      <c r="AX36" s="39"/>
      <c r="AY36" s="39"/>
      <c r="AZ36" s="170">
        <f t="shared" si="132"/>
        <v>0</v>
      </c>
      <c r="BB36" s="169"/>
      <c r="BC36" s="39"/>
      <c r="BD36" s="39">
        <f t="shared" si="133"/>
        <v>0</v>
      </c>
      <c r="BE36" s="39"/>
      <c r="BF36" s="39"/>
      <c r="BG36" s="39"/>
      <c r="BH36" s="170">
        <f t="shared" si="134"/>
        <v>0</v>
      </c>
      <c r="BJ36" s="169"/>
      <c r="BK36" s="39"/>
      <c r="BL36" s="39">
        <f t="shared" si="135"/>
        <v>0</v>
      </c>
      <c r="BM36" s="39"/>
      <c r="BN36" s="39"/>
      <c r="BO36" s="39"/>
      <c r="BP36" s="170">
        <f t="shared" si="136"/>
        <v>0</v>
      </c>
      <c r="BR36" s="169"/>
      <c r="BS36" s="39"/>
      <c r="BT36" s="39">
        <f t="shared" si="137"/>
        <v>0</v>
      </c>
      <c r="BU36" s="39"/>
      <c r="BV36" s="39"/>
      <c r="BW36" s="39"/>
      <c r="BX36" s="170">
        <f t="shared" si="138"/>
        <v>0</v>
      </c>
      <c r="BZ36" s="169"/>
      <c r="CA36" s="39"/>
      <c r="CB36" s="39">
        <f t="shared" si="139"/>
        <v>0</v>
      </c>
      <c r="CC36" s="39"/>
      <c r="CD36" s="39"/>
      <c r="CE36" s="39"/>
      <c r="CF36" s="170">
        <f t="shared" si="140"/>
        <v>0</v>
      </c>
      <c r="CH36" s="169"/>
      <c r="CI36" s="192">
        <f t="shared" si="141"/>
        <v>857.99999999999989</v>
      </c>
      <c r="CJ36" s="192">
        <f t="shared" si="141"/>
        <v>128.69999999999999</v>
      </c>
      <c r="CK36" s="192">
        <f t="shared" si="141"/>
        <v>600</v>
      </c>
      <c r="CL36" s="192">
        <f t="shared" si="141"/>
        <v>0</v>
      </c>
      <c r="CM36" s="192">
        <f t="shared" si="141"/>
        <v>0</v>
      </c>
      <c r="CN36" s="170">
        <f t="shared" si="142"/>
        <v>1586.6999999999998</v>
      </c>
      <c r="CO36" s="243" t="str">
        <f t="shared" si="44"/>
        <v>OK</v>
      </c>
    </row>
    <row r="37" spans="1:93" ht="30.75" thickBot="1" x14ac:dyDescent="0.3">
      <c r="A37" s="3"/>
      <c r="B37" s="41" t="s">
        <v>50</v>
      </c>
      <c r="C37" s="226" t="s">
        <v>424</v>
      </c>
      <c r="D37" s="225" t="s">
        <v>41</v>
      </c>
      <c r="E37" s="169">
        <v>4</v>
      </c>
      <c r="F37" s="39">
        <f t="shared" si="120"/>
        <v>1144</v>
      </c>
      <c r="G37" s="39">
        <f t="shared" si="121"/>
        <v>171.6</v>
      </c>
      <c r="H37" s="39"/>
      <c r="I37" s="39">
        <v>1000</v>
      </c>
      <c r="J37" s="39"/>
      <c r="K37" s="170">
        <f t="shared" si="122"/>
        <v>2315.6</v>
      </c>
      <c r="L37" s="243" t="str">
        <f t="shared" si="33"/>
        <v>OK</v>
      </c>
      <c r="N37" s="169"/>
      <c r="O37" s="39">
        <f>F37*0.7</f>
        <v>800.8</v>
      </c>
      <c r="P37" s="39">
        <f t="shared" si="123"/>
        <v>120.11999999999999</v>
      </c>
      <c r="Q37" s="39"/>
      <c r="R37" s="39"/>
      <c r="S37" s="39"/>
      <c r="T37" s="170">
        <f t="shared" si="124"/>
        <v>920.92</v>
      </c>
      <c r="V37" s="169"/>
      <c r="W37" s="39">
        <f>F37*0.3</f>
        <v>343.2</v>
      </c>
      <c r="X37" s="39">
        <f t="shared" si="125"/>
        <v>51.48</v>
      </c>
      <c r="Y37" s="39"/>
      <c r="Z37" s="39">
        <f>I37</f>
        <v>1000</v>
      </c>
      <c r="AA37" s="39"/>
      <c r="AB37" s="170">
        <f t="shared" si="126"/>
        <v>1394.68</v>
      </c>
      <c r="AD37" s="169"/>
      <c r="AE37" s="39"/>
      <c r="AF37" s="39">
        <f t="shared" si="127"/>
        <v>0</v>
      </c>
      <c r="AG37" s="39"/>
      <c r="AH37" s="39"/>
      <c r="AI37" s="39"/>
      <c r="AJ37" s="170">
        <f t="shared" si="128"/>
        <v>0</v>
      </c>
      <c r="AL37" s="169"/>
      <c r="AM37" s="39"/>
      <c r="AN37" s="39">
        <f t="shared" si="129"/>
        <v>0</v>
      </c>
      <c r="AO37" s="39"/>
      <c r="AP37" s="39"/>
      <c r="AQ37" s="39"/>
      <c r="AR37" s="170">
        <f t="shared" si="130"/>
        <v>0</v>
      </c>
      <c r="AT37" s="169"/>
      <c r="AU37" s="39"/>
      <c r="AV37" s="39">
        <f t="shared" si="131"/>
        <v>0</v>
      </c>
      <c r="AW37" s="39"/>
      <c r="AX37" s="39"/>
      <c r="AY37" s="39"/>
      <c r="AZ37" s="170">
        <f t="shared" si="132"/>
        <v>0</v>
      </c>
      <c r="BB37" s="169"/>
      <c r="BC37" s="39"/>
      <c r="BD37" s="39">
        <f t="shared" si="133"/>
        <v>0</v>
      </c>
      <c r="BE37" s="39"/>
      <c r="BF37" s="39"/>
      <c r="BG37" s="39"/>
      <c r="BH37" s="170">
        <f t="shared" si="134"/>
        <v>0</v>
      </c>
      <c r="BJ37" s="169"/>
      <c r="BK37" s="39"/>
      <c r="BL37" s="39">
        <f t="shared" si="135"/>
        <v>0</v>
      </c>
      <c r="BM37" s="39"/>
      <c r="BN37" s="39"/>
      <c r="BO37" s="39"/>
      <c r="BP37" s="170">
        <f t="shared" si="136"/>
        <v>0</v>
      </c>
      <c r="BR37" s="169"/>
      <c r="BS37" s="39"/>
      <c r="BT37" s="39">
        <f t="shared" si="137"/>
        <v>0</v>
      </c>
      <c r="BU37" s="39"/>
      <c r="BV37" s="39"/>
      <c r="BW37" s="39"/>
      <c r="BX37" s="170">
        <f t="shared" si="138"/>
        <v>0</v>
      </c>
      <c r="BZ37" s="169"/>
      <c r="CA37" s="39"/>
      <c r="CB37" s="39">
        <f t="shared" si="139"/>
        <v>0</v>
      </c>
      <c r="CC37" s="39"/>
      <c r="CD37" s="39"/>
      <c r="CE37" s="39"/>
      <c r="CF37" s="170">
        <f t="shared" si="140"/>
        <v>0</v>
      </c>
      <c r="CH37" s="169"/>
      <c r="CI37" s="192">
        <f t="shared" si="141"/>
        <v>1144</v>
      </c>
      <c r="CJ37" s="192">
        <f t="shared" si="141"/>
        <v>171.6</v>
      </c>
      <c r="CK37" s="192">
        <f t="shared" si="141"/>
        <v>0</v>
      </c>
      <c r="CL37" s="192">
        <f t="shared" si="141"/>
        <v>1000</v>
      </c>
      <c r="CM37" s="192">
        <f t="shared" si="141"/>
        <v>0</v>
      </c>
      <c r="CN37" s="170">
        <f t="shared" si="142"/>
        <v>2315.6</v>
      </c>
      <c r="CO37" s="243" t="str">
        <f t="shared" si="44"/>
        <v>OK</v>
      </c>
    </row>
    <row r="38" spans="1:93" ht="15.75" thickBot="1" x14ac:dyDescent="0.3">
      <c r="A38" s="3"/>
      <c r="B38" s="41" t="s">
        <v>261</v>
      </c>
      <c r="C38" s="226" t="s">
        <v>424</v>
      </c>
      <c r="D38" s="225" t="s">
        <v>41</v>
      </c>
      <c r="E38" s="169">
        <v>2</v>
      </c>
      <c r="F38" s="39">
        <f t="shared" si="120"/>
        <v>572</v>
      </c>
      <c r="G38" s="39">
        <f t="shared" si="121"/>
        <v>85.8</v>
      </c>
      <c r="H38" s="39"/>
      <c r="I38" s="39">
        <v>300</v>
      </c>
      <c r="J38" s="39"/>
      <c r="K38" s="170">
        <f t="shared" si="122"/>
        <v>957.8</v>
      </c>
      <c r="L38" s="243" t="str">
        <f t="shared" si="33"/>
        <v>OK</v>
      </c>
      <c r="N38" s="169"/>
      <c r="O38" s="39">
        <f>F38</f>
        <v>572</v>
      </c>
      <c r="P38" s="39">
        <f t="shared" si="123"/>
        <v>85.8</v>
      </c>
      <c r="Q38" s="39"/>
      <c r="R38" s="39">
        <f>I38</f>
        <v>300</v>
      </c>
      <c r="S38" s="39"/>
      <c r="T38" s="170">
        <f t="shared" si="124"/>
        <v>957.8</v>
      </c>
      <c r="V38" s="169"/>
      <c r="W38" s="39"/>
      <c r="X38" s="39">
        <f t="shared" si="125"/>
        <v>0</v>
      </c>
      <c r="Y38" s="39"/>
      <c r="Z38" s="39"/>
      <c r="AA38" s="39"/>
      <c r="AB38" s="170">
        <f t="shared" si="126"/>
        <v>0</v>
      </c>
      <c r="AD38" s="169"/>
      <c r="AE38" s="39"/>
      <c r="AF38" s="39">
        <f t="shared" si="127"/>
        <v>0</v>
      </c>
      <c r="AG38" s="39"/>
      <c r="AH38" s="39"/>
      <c r="AI38" s="39"/>
      <c r="AJ38" s="170">
        <f t="shared" si="128"/>
        <v>0</v>
      </c>
      <c r="AL38" s="169"/>
      <c r="AM38" s="39"/>
      <c r="AN38" s="39">
        <f t="shared" si="129"/>
        <v>0</v>
      </c>
      <c r="AO38" s="39"/>
      <c r="AP38" s="39"/>
      <c r="AQ38" s="39"/>
      <c r="AR38" s="170">
        <f t="shared" si="130"/>
        <v>0</v>
      </c>
      <c r="AT38" s="169"/>
      <c r="AU38" s="39"/>
      <c r="AV38" s="39">
        <f t="shared" si="131"/>
        <v>0</v>
      </c>
      <c r="AW38" s="39"/>
      <c r="AX38" s="39"/>
      <c r="AY38" s="39"/>
      <c r="AZ38" s="170">
        <f t="shared" si="132"/>
        <v>0</v>
      </c>
      <c r="BB38" s="169"/>
      <c r="BC38" s="39"/>
      <c r="BD38" s="39">
        <f t="shared" si="133"/>
        <v>0</v>
      </c>
      <c r="BE38" s="39"/>
      <c r="BF38" s="39"/>
      <c r="BG38" s="39"/>
      <c r="BH38" s="170">
        <f t="shared" si="134"/>
        <v>0</v>
      </c>
      <c r="BJ38" s="169"/>
      <c r="BK38" s="39"/>
      <c r="BL38" s="39">
        <f t="shared" si="135"/>
        <v>0</v>
      </c>
      <c r="BM38" s="39"/>
      <c r="BN38" s="39"/>
      <c r="BO38" s="39"/>
      <c r="BP38" s="170">
        <f t="shared" si="136"/>
        <v>0</v>
      </c>
      <c r="BR38" s="169"/>
      <c r="BS38" s="39"/>
      <c r="BT38" s="39">
        <f t="shared" si="137"/>
        <v>0</v>
      </c>
      <c r="BU38" s="39"/>
      <c r="BV38" s="39"/>
      <c r="BW38" s="39"/>
      <c r="BX38" s="170">
        <f t="shared" si="138"/>
        <v>0</v>
      </c>
      <c r="BZ38" s="169"/>
      <c r="CA38" s="39"/>
      <c r="CB38" s="39">
        <f t="shared" si="139"/>
        <v>0</v>
      </c>
      <c r="CC38" s="39"/>
      <c r="CD38" s="39"/>
      <c r="CE38" s="39"/>
      <c r="CF38" s="170">
        <f t="shared" si="140"/>
        <v>0</v>
      </c>
      <c r="CH38" s="169"/>
      <c r="CI38" s="192">
        <f t="shared" si="141"/>
        <v>572</v>
      </c>
      <c r="CJ38" s="192">
        <f t="shared" si="141"/>
        <v>85.8</v>
      </c>
      <c r="CK38" s="192">
        <f t="shared" si="141"/>
        <v>0</v>
      </c>
      <c r="CL38" s="192">
        <f t="shared" si="141"/>
        <v>300</v>
      </c>
      <c r="CM38" s="192">
        <f t="shared" si="141"/>
        <v>0</v>
      </c>
      <c r="CN38" s="170">
        <f t="shared" si="142"/>
        <v>957.8</v>
      </c>
      <c r="CO38" s="243" t="str">
        <f t="shared" si="44"/>
        <v>OK</v>
      </c>
    </row>
    <row r="39" spans="1:93" ht="15.75" thickBot="1" x14ac:dyDescent="0.3">
      <c r="A39" s="3"/>
      <c r="B39" s="41"/>
      <c r="C39" s="122"/>
      <c r="D39" s="160"/>
      <c r="E39" s="169"/>
      <c r="F39" s="39">
        <f t="shared" si="120"/>
        <v>0</v>
      </c>
      <c r="G39" s="39">
        <f t="shared" si="121"/>
        <v>0</v>
      </c>
      <c r="H39" s="39"/>
      <c r="I39" s="39"/>
      <c r="J39" s="39"/>
      <c r="K39" s="170">
        <f t="shared" si="122"/>
        <v>0</v>
      </c>
      <c r="L39" s="243" t="str">
        <f t="shared" si="33"/>
        <v>OK</v>
      </c>
      <c r="N39" s="169"/>
      <c r="O39" s="39"/>
      <c r="P39" s="39">
        <f t="shared" si="123"/>
        <v>0</v>
      </c>
      <c r="Q39" s="39"/>
      <c r="R39" s="39"/>
      <c r="S39" s="39"/>
      <c r="T39" s="170">
        <f t="shared" si="124"/>
        <v>0</v>
      </c>
      <c r="V39" s="169"/>
      <c r="W39" s="39"/>
      <c r="X39" s="39">
        <f t="shared" si="125"/>
        <v>0</v>
      </c>
      <c r="Y39" s="39"/>
      <c r="Z39" s="39"/>
      <c r="AA39" s="39"/>
      <c r="AB39" s="170">
        <f t="shared" si="126"/>
        <v>0</v>
      </c>
      <c r="AD39" s="169"/>
      <c r="AE39" s="39"/>
      <c r="AF39" s="39">
        <f t="shared" si="127"/>
        <v>0</v>
      </c>
      <c r="AG39" s="39"/>
      <c r="AH39" s="39"/>
      <c r="AI39" s="39"/>
      <c r="AJ39" s="170">
        <f t="shared" si="128"/>
        <v>0</v>
      </c>
      <c r="AL39" s="169"/>
      <c r="AM39" s="39"/>
      <c r="AN39" s="39">
        <f t="shared" si="129"/>
        <v>0</v>
      </c>
      <c r="AO39" s="39"/>
      <c r="AP39" s="39"/>
      <c r="AQ39" s="39"/>
      <c r="AR39" s="170">
        <f t="shared" si="130"/>
        <v>0</v>
      </c>
      <c r="AT39" s="169"/>
      <c r="AU39" s="39"/>
      <c r="AV39" s="39">
        <f t="shared" si="131"/>
        <v>0</v>
      </c>
      <c r="AW39" s="39"/>
      <c r="AX39" s="39"/>
      <c r="AY39" s="39"/>
      <c r="AZ39" s="170">
        <f t="shared" si="132"/>
        <v>0</v>
      </c>
      <c r="BB39" s="169"/>
      <c r="BC39" s="39"/>
      <c r="BD39" s="39">
        <f t="shared" si="133"/>
        <v>0</v>
      </c>
      <c r="BE39" s="39"/>
      <c r="BF39" s="39"/>
      <c r="BG39" s="39"/>
      <c r="BH39" s="170">
        <f t="shared" si="134"/>
        <v>0</v>
      </c>
      <c r="BJ39" s="169"/>
      <c r="BK39" s="39"/>
      <c r="BL39" s="39">
        <f t="shared" si="135"/>
        <v>0</v>
      </c>
      <c r="BM39" s="39"/>
      <c r="BN39" s="39"/>
      <c r="BO39" s="39"/>
      <c r="BP39" s="170">
        <f t="shared" si="136"/>
        <v>0</v>
      </c>
      <c r="BR39" s="169"/>
      <c r="BS39" s="39"/>
      <c r="BT39" s="39">
        <f t="shared" si="137"/>
        <v>0</v>
      </c>
      <c r="BU39" s="39"/>
      <c r="BV39" s="39"/>
      <c r="BW39" s="39"/>
      <c r="BX39" s="170">
        <f t="shared" si="138"/>
        <v>0</v>
      </c>
      <c r="BZ39" s="169"/>
      <c r="CA39" s="39"/>
      <c r="CB39" s="39">
        <f t="shared" si="139"/>
        <v>0</v>
      </c>
      <c r="CC39" s="39"/>
      <c r="CD39" s="39"/>
      <c r="CE39" s="39"/>
      <c r="CF39" s="170">
        <f t="shared" si="140"/>
        <v>0</v>
      </c>
      <c r="CH39" s="169"/>
      <c r="CI39" s="192">
        <f t="shared" si="141"/>
        <v>0</v>
      </c>
      <c r="CJ39" s="192">
        <f t="shared" si="141"/>
        <v>0</v>
      </c>
      <c r="CK39" s="192">
        <f t="shared" si="141"/>
        <v>0</v>
      </c>
      <c r="CL39" s="192">
        <f t="shared" si="141"/>
        <v>0</v>
      </c>
      <c r="CM39" s="192">
        <f t="shared" si="141"/>
        <v>0</v>
      </c>
      <c r="CN39" s="170">
        <f t="shared" si="142"/>
        <v>0</v>
      </c>
      <c r="CO39" s="243" t="str">
        <f t="shared" si="44"/>
        <v>OK</v>
      </c>
    </row>
    <row r="40" spans="1:93" ht="15.75" thickBot="1" x14ac:dyDescent="0.3">
      <c r="A40" s="17"/>
      <c r="B40" s="28" t="s">
        <v>52</v>
      </c>
      <c r="C40" s="115"/>
      <c r="D40" s="20"/>
      <c r="E40" s="178"/>
      <c r="F40" s="18"/>
      <c r="G40" s="18"/>
      <c r="H40" s="18"/>
      <c r="I40" s="18"/>
      <c r="J40" s="18"/>
      <c r="K40" s="179"/>
      <c r="L40" s="243" t="str">
        <f t="shared" si="33"/>
        <v>OK</v>
      </c>
      <c r="N40" s="178"/>
      <c r="O40" s="18"/>
      <c r="P40" s="18"/>
      <c r="Q40" s="18"/>
      <c r="R40" s="18"/>
      <c r="S40" s="18"/>
      <c r="T40" s="179"/>
      <c r="V40" s="178"/>
      <c r="W40" s="18"/>
      <c r="X40" s="18"/>
      <c r="Y40" s="18"/>
      <c r="Z40" s="18"/>
      <c r="AA40" s="18"/>
      <c r="AB40" s="179"/>
      <c r="AD40" s="178"/>
      <c r="AE40" s="18"/>
      <c r="AF40" s="18"/>
      <c r="AG40" s="18"/>
      <c r="AH40" s="18"/>
      <c r="AI40" s="18"/>
      <c r="AJ40" s="179"/>
      <c r="AL40" s="178"/>
      <c r="AM40" s="18"/>
      <c r="AN40" s="18"/>
      <c r="AO40" s="18"/>
      <c r="AP40" s="18"/>
      <c r="AQ40" s="18"/>
      <c r="AR40" s="179"/>
      <c r="AT40" s="178"/>
      <c r="AU40" s="18"/>
      <c r="AV40" s="18"/>
      <c r="AW40" s="18"/>
      <c r="AX40" s="18"/>
      <c r="AY40" s="18"/>
      <c r="AZ40" s="179"/>
      <c r="BB40" s="178"/>
      <c r="BC40" s="18"/>
      <c r="BD40" s="18"/>
      <c r="BE40" s="18"/>
      <c r="BF40" s="18"/>
      <c r="BG40" s="18"/>
      <c r="BH40" s="179"/>
      <c r="BJ40" s="178"/>
      <c r="BK40" s="18"/>
      <c r="BL40" s="18"/>
      <c r="BM40" s="18"/>
      <c r="BN40" s="18"/>
      <c r="BO40" s="18"/>
      <c r="BP40" s="179"/>
      <c r="BR40" s="178"/>
      <c r="BS40" s="18"/>
      <c r="BT40" s="18"/>
      <c r="BU40" s="18"/>
      <c r="BV40" s="18"/>
      <c r="BW40" s="18"/>
      <c r="BX40" s="179"/>
      <c r="BZ40" s="178"/>
      <c r="CA40" s="18"/>
      <c r="CB40" s="18"/>
      <c r="CC40" s="18"/>
      <c r="CD40" s="18"/>
      <c r="CE40" s="18"/>
      <c r="CF40" s="179"/>
      <c r="CH40" s="178"/>
      <c r="CI40" s="18"/>
      <c r="CJ40" s="18"/>
      <c r="CK40" s="18"/>
      <c r="CL40" s="18"/>
      <c r="CM40" s="18"/>
      <c r="CN40" s="179"/>
      <c r="CO40" s="243" t="str">
        <f t="shared" si="44"/>
        <v>OK</v>
      </c>
    </row>
    <row r="41" spans="1:93" ht="15.75" thickBot="1" x14ac:dyDescent="0.3">
      <c r="A41" s="3"/>
      <c r="B41" s="41" t="s">
        <v>253</v>
      </c>
      <c r="C41" s="226" t="s">
        <v>424</v>
      </c>
      <c r="D41" s="225" t="s">
        <v>41</v>
      </c>
      <c r="E41" s="169">
        <v>7</v>
      </c>
      <c r="F41" s="39">
        <f t="shared" ref="F41:F44" si="143">E41*$C$2</f>
        <v>2002</v>
      </c>
      <c r="G41" s="39">
        <f t="shared" ref="G41:G44" si="144">F41*0.15</f>
        <v>300.3</v>
      </c>
      <c r="H41" s="39"/>
      <c r="I41" s="39"/>
      <c r="J41" s="39"/>
      <c r="K41" s="170">
        <f t="shared" ref="K41:K44" si="145">F41+G41+H41+I41+J41</f>
        <v>2302.3000000000002</v>
      </c>
      <c r="L41" s="243" t="str">
        <f t="shared" si="33"/>
        <v>OK</v>
      </c>
      <c r="N41" s="169"/>
      <c r="O41" s="39">
        <f>$F$41*0.1</f>
        <v>200.20000000000002</v>
      </c>
      <c r="P41" s="39">
        <f t="shared" ref="P41:P44" si="146">O41*0.15</f>
        <v>30.03</v>
      </c>
      <c r="Q41" s="39"/>
      <c r="R41" s="39"/>
      <c r="S41" s="39"/>
      <c r="T41" s="170">
        <f t="shared" ref="T41:T44" si="147">O41+P41+Q41+R41+S41</f>
        <v>230.23000000000002</v>
      </c>
      <c r="V41" s="169"/>
      <c r="W41" s="39">
        <f>$F$41*0.05</f>
        <v>100.10000000000001</v>
      </c>
      <c r="X41" s="39">
        <f t="shared" ref="X41:X44" si="148">W41*0.15</f>
        <v>15.015000000000001</v>
      </c>
      <c r="Y41" s="39"/>
      <c r="Z41" s="39"/>
      <c r="AA41" s="39"/>
      <c r="AB41" s="170">
        <f t="shared" ref="AB41:AB44" si="149">W41+X41+Y41+Z41+AA41</f>
        <v>115.11500000000001</v>
      </c>
      <c r="AD41" s="169"/>
      <c r="AE41" s="39">
        <f>$F$41*0.2</f>
        <v>400.40000000000003</v>
      </c>
      <c r="AF41" s="39">
        <f t="shared" ref="AF41:AF44" si="150">AE41*0.15</f>
        <v>60.06</v>
      </c>
      <c r="AG41" s="39"/>
      <c r="AH41" s="39"/>
      <c r="AI41" s="39"/>
      <c r="AJ41" s="170">
        <f t="shared" ref="AJ41:AJ44" si="151">AE41+AF41+AG41+AH41+AI41</f>
        <v>460.46000000000004</v>
      </c>
      <c r="AL41" s="169"/>
      <c r="AM41" s="39">
        <f>$F$41*0.25</f>
        <v>500.5</v>
      </c>
      <c r="AN41" s="39">
        <f t="shared" ref="AN41:AN44" si="152">AM41*0.15</f>
        <v>75.075000000000003</v>
      </c>
      <c r="AO41" s="39"/>
      <c r="AP41" s="39"/>
      <c r="AQ41" s="39"/>
      <c r="AR41" s="170">
        <f t="shared" ref="AR41:AR44" si="153">AM41+AN41+AO41+AP41+AQ41</f>
        <v>575.57500000000005</v>
      </c>
      <c r="AT41" s="169"/>
      <c r="AU41" s="39">
        <f>$F$41*0.2</f>
        <v>400.40000000000003</v>
      </c>
      <c r="AV41" s="39">
        <f t="shared" ref="AV41:AV44" si="154">AU41*0.15</f>
        <v>60.06</v>
      </c>
      <c r="AW41" s="39"/>
      <c r="AX41" s="39"/>
      <c r="AY41" s="39"/>
      <c r="AZ41" s="170">
        <f t="shared" ref="AZ41:AZ44" si="155">AU41+AV41+AW41+AX41+AY41</f>
        <v>460.46000000000004</v>
      </c>
      <c r="BB41" s="169"/>
      <c r="BC41" s="39">
        <f>$F$41*0.05</f>
        <v>100.10000000000001</v>
      </c>
      <c r="BD41" s="39">
        <f t="shared" ref="BD41:BD44" si="156">BC41*0.15</f>
        <v>15.015000000000001</v>
      </c>
      <c r="BE41" s="39"/>
      <c r="BF41" s="39"/>
      <c r="BG41" s="39"/>
      <c r="BH41" s="170">
        <f t="shared" ref="BH41:BH44" si="157">BC41+BD41+BE41+BF41+BG41</f>
        <v>115.11500000000001</v>
      </c>
      <c r="BJ41" s="169"/>
      <c r="BK41" s="39">
        <f>$F$41*0.05</f>
        <v>100.10000000000001</v>
      </c>
      <c r="BL41" s="39">
        <f t="shared" ref="BL41:BL44" si="158">BK41*0.15</f>
        <v>15.015000000000001</v>
      </c>
      <c r="BM41" s="39"/>
      <c r="BN41" s="39"/>
      <c r="BO41" s="39"/>
      <c r="BP41" s="170">
        <f t="shared" ref="BP41:BP44" si="159">BK41+BL41+BM41+BN41+BO41</f>
        <v>115.11500000000001</v>
      </c>
      <c r="BR41" s="169"/>
      <c r="BS41" s="39">
        <f>$F$41*0.05</f>
        <v>100.10000000000001</v>
      </c>
      <c r="BT41" s="39">
        <f t="shared" ref="BT41:BT44" si="160">BS41*0.15</f>
        <v>15.015000000000001</v>
      </c>
      <c r="BU41" s="39"/>
      <c r="BV41" s="39"/>
      <c r="BW41" s="39"/>
      <c r="BX41" s="170">
        <f t="shared" ref="BX41:BX44" si="161">BS41+BT41+BU41+BV41+BW41</f>
        <v>115.11500000000001</v>
      </c>
      <c r="BZ41" s="169"/>
      <c r="CA41" s="39">
        <f>$F$41*0.05</f>
        <v>100.10000000000001</v>
      </c>
      <c r="CB41" s="39">
        <f t="shared" ref="CB41:CB44" si="162">CA41*0.15</f>
        <v>15.015000000000001</v>
      </c>
      <c r="CC41" s="39"/>
      <c r="CD41" s="39"/>
      <c r="CE41" s="39"/>
      <c r="CF41" s="170">
        <f t="shared" ref="CF41:CF44" si="163">CA41+CB41+CC41+CD41+CE41</f>
        <v>115.11500000000001</v>
      </c>
      <c r="CH41" s="169"/>
      <c r="CI41" s="192">
        <f t="shared" ref="CI41:CM44" si="164">O41+W41+AE41+AM41+AU41+BC41+BK41+BS41+CA41</f>
        <v>2001.9999999999998</v>
      </c>
      <c r="CJ41" s="192">
        <f t="shared" si="164"/>
        <v>300.29999999999995</v>
      </c>
      <c r="CK41" s="192">
        <f t="shared" si="164"/>
        <v>0</v>
      </c>
      <c r="CL41" s="192">
        <f t="shared" si="164"/>
        <v>0</v>
      </c>
      <c r="CM41" s="192">
        <f t="shared" si="164"/>
        <v>0</v>
      </c>
      <c r="CN41" s="170">
        <f t="shared" ref="CN41:CN44" si="165">CI41+CJ41+CK41+CL41+CM41</f>
        <v>2302.2999999999997</v>
      </c>
      <c r="CO41" s="243" t="str">
        <f t="shared" si="44"/>
        <v>OK</v>
      </c>
    </row>
    <row r="42" spans="1:93" ht="15.75" thickBot="1" x14ac:dyDescent="0.3">
      <c r="A42" s="3"/>
      <c r="B42" s="41" t="s">
        <v>54</v>
      </c>
      <c r="C42" s="226" t="s">
        <v>424</v>
      </c>
      <c r="D42" s="225" t="s">
        <v>41</v>
      </c>
      <c r="E42" s="169">
        <v>3</v>
      </c>
      <c r="F42" s="39">
        <f t="shared" si="143"/>
        <v>858</v>
      </c>
      <c r="G42" s="39">
        <f t="shared" si="144"/>
        <v>128.69999999999999</v>
      </c>
      <c r="H42" s="39"/>
      <c r="I42" s="39"/>
      <c r="J42" s="39"/>
      <c r="K42" s="170">
        <f t="shared" si="145"/>
        <v>986.7</v>
      </c>
      <c r="L42" s="243" t="str">
        <f t="shared" si="33"/>
        <v>OK</v>
      </c>
      <c r="N42" s="169"/>
      <c r="O42" s="39">
        <f>$F$42*0.1</f>
        <v>85.800000000000011</v>
      </c>
      <c r="P42" s="39">
        <f t="shared" si="146"/>
        <v>12.870000000000001</v>
      </c>
      <c r="Q42" s="39"/>
      <c r="R42" s="39"/>
      <c r="S42" s="39"/>
      <c r="T42" s="170">
        <f t="shared" si="147"/>
        <v>98.670000000000016</v>
      </c>
      <c r="V42" s="169"/>
      <c r="W42" s="39">
        <f>$F$42*0.05</f>
        <v>42.900000000000006</v>
      </c>
      <c r="X42" s="39">
        <f t="shared" si="148"/>
        <v>6.4350000000000005</v>
      </c>
      <c r="Y42" s="39"/>
      <c r="Z42" s="39"/>
      <c r="AA42" s="39"/>
      <c r="AB42" s="170">
        <f t="shared" si="149"/>
        <v>49.335000000000008</v>
      </c>
      <c r="AD42" s="169"/>
      <c r="AE42" s="39">
        <f>$F$42*0.2</f>
        <v>171.60000000000002</v>
      </c>
      <c r="AF42" s="39">
        <f t="shared" si="150"/>
        <v>25.740000000000002</v>
      </c>
      <c r="AG42" s="39"/>
      <c r="AH42" s="39"/>
      <c r="AI42" s="39"/>
      <c r="AJ42" s="170">
        <f t="shared" si="151"/>
        <v>197.34000000000003</v>
      </c>
      <c r="AL42" s="169"/>
      <c r="AM42" s="39">
        <f>$F$42*0.25</f>
        <v>214.5</v>
      </c>
      <c r="AN42" s="39">
        <f t="shared" si="152"/>
        <v>32.174999999999997</v>
      </c>
      <c r="AO42" s="39"/>
      <c r="AP42" s="39"/>
      <c r="AQ42" s="39"/>
      <c r="AR42" s="170">
        <f t="shared" si="153"/>
        <v>246.67500000000001</v>
      </c>
      <c r="AT42" s="169"/>
      <c r="AU42" s="39">
        <f>$F$42*0.2</f>
        <v>171.60000000000002</v>
      </c>
      <c r="AV42" s="39">
        <f t="shared" si="154"/>
        <v>25.740000000000002</v>
      </c>
      <c r="AW42" s="39"/>
      <c r="AX42" s="39"/>
      <c r="AY42" s="39"/>
      <c r="AZ42" s="170">
        <f t="shared" si="155"/>
        <v>197.34000000000003</v>
      </c>
      <c r="BB42" s="169"/>
      <c r="BC42" s="39">
        <f>$F$42*0.05</f>
        <v>42.900000000000006</v>
      </c>
      <c r="BD42" s="39">
        <f t="shared" si="156"/>
        <v>6.4350000000000005</v>
      </c>
      <c r="BE42" s="39"/>
      <c r="BF42" s="39"/>
      <c r="BG42" s="39"/>
      <c r="BH42" s="170">
        <f t="shared" si="157"/>
        <v>49.335000000000008</v>
      </c>
      <c r="BJ42" s="169"/>
      <c r="BK42" s="39">
        <f>$F$42*0.05</f>
        <v>42.900000000000006</v>
      </c>
      <c r="BL42" s="39">
        <f t="shared" si="158"/>
        <v>6.4350000000000005</v>
      </c>
      <c r="BM42" s="39"/>
      <c r="BN42" s="39"/>
      <c r="BO42" s="39"/>
      <c r="BP42" s="170">
        <f t="shared" si="159"/>
        <v>49.335000000000008</v>
      </c>
      <c r="BR42" s="169"/>
      <c r="BS42" s="39">
        <f>$F$42*0.05</f>
        <v>42.900000000000006</v>
      </c>
      <c r="BT42" s="39">
        <f t="shared" si="160"/>
        <v>6.4350000000000005</v>
      </c>
      <c r="BU42" s="39"/>
      <c r="BV42" s="39"/>
      <c r="BW42" s="39"/>
      <c r="BX42" s="170">
        <f t="shared" si="161"/>
        <v>49.335000000000008</v>
      </c>
      <c r="BZ42" s="169"/>
      <c r="CA42" s="39">
        <f>$F$42*0.05</f>
        <v>42.900000000000006</v>
      </c>
      <c r="CB42" s="39">
        <f t="shared" si="162"/>
        <v>6.4350000000000005</v>
      </c>
      <c r="CC42" s="39"/>
      <c r="CD42" s="39"/>
      <c r="CE42" s="39"/>
      <c r="CF42" s="170">
        <f t="shared" si="163"/>
        <v>49.335000000000008</v>
      </c>
      <c r="CH42" s="169"/>
      <c r="CI42" s="192">
        <f t="shared" si="164"/>
        <v>858</v>
      </c>
      <c r="CJ42" s="192">
        <f t="shared" si="164"/>
        <v>128.70000000000002</v>
      </c>
      <c r="CK42" s="192">
        <f t="shared" si="164"/>
        <v>0</v>
      </c>
      <c r="CL42" s="192">
        <f t="shared" si="164"/>
        <v>0</v>
      </c>
      <c r="CM42" s="192">
        <f t="shared" si="164"/>
        <v>0</v>
      </c>
      <c r="CN42" s="170">
        <f t="shared" si="165"/>
        <v>986.7</v>
      </c>
      <c r="CO42" s="243" t="str">
        <f t="shared" si="44"/>
        <v>OK</v>
      </c>
    </row>
    <row r="43" spans="1:93" ht="15.75" thickBot="1" x14ac:dyDescent="0.3">
      <c r="A43" s="3"/>
      <c r="B43" s="41"/>
      <c r="C43" s="122"/>
      <c r="D43" s="7"/>
      <c r="E43" s="169"/>
      <c r="F43" s="39">
        <f t="shared" si="143"/>
        <v>0</v>
      </c>
      <c r="G43" s="39">
        <f t="shared" si="144"/>
        <v>0</v>
      </c>
      <c r="H43" s="39"/>
      <c r="I43" s="39"/>
      <c r="J43" s="39"/>
      <c r="K43" s="170">
        <f t="shared" si="145"/>
        <v>0</v>
      </c>
      <c r="L43" s="243" t="str">
        <f t="shared" si="33"/>
        <v>OK</v>
      </c>
      <c r="N43" s="169"/>
      <c r="O43" s="39"/>
      <c r="P43" s="39">
        <f t="shared" si="146"/>
        <v>0</v>
      </c>
      <c r="Q43" s="39"/>
      <c r="R43" s="39"/>
      <c r="S43" s="39"/>
      <c r="T43" s="170">
        <f t="shared" si="147"/>
        <v>0</v>
      </c>
      <c r="V43" s="169"/>
      <c r="W43" s="39"/>
      <c r="X43" s="39">
        <f t="shared" si="148"/>
        <v>0</v>
      </c>
      <c r="Y43" s="39"/>
      <c r="Z43" s="39"/>
      <c r="AA43" s="39"/>
      <c r="AB43" s="170">
        <f t="shared" si="149"/>
        <v>0</v>
      </c>
      <c r="AD43" s="169"/>
      <c r="AE43" s="39"/>
      <c r="AF43" s="39">
        <f t="shared" si="150"/>
        <v>0</v>
      </c>
      <c r="AG43" s="39"/>
      <c r="AH43" s="39"/>
      <c r="AI43" s="39"/>
      <c r="AJ43" s="170">
        <f t="shared" si="151"/>
        <v>0</v>
      </c>
      <c r="AL43" s="169"/>
      <c r="AM43" s="39"/>
      <c r="AN43" s="39">
        <f t="shared" si="152"/>
        <v>0</v>
      </c>
      <c r="AO43" s="39"/>
      <c r="AP43" s="39"/>
      <c r="AQ43" s="39"/>
      <c r="AR43" s="170">
        <f t="shared" si="153"/>
        <v>0</v>
      </c>
      <c r="AT43" s="169"/>
      <c r="AU43" s="39"/>
      <c r="AV43" s="39">
        <f t="shared" si="154"/>
        <v>0</v>
      </c>
      <c r="AW43" s="39"/>
      <c r="AX43" s="39"/>
      <c r="AY43" s="39"/>
      <c r="AZ43" s="170">
        <f t="shared" si="155"/>
        <v>0</v>
      </c>
      <c r="BB43" s="169"/>
      <c r="BC43" s="39"/>
      <c r="BD43" s="39">
        <f t="shared" si="156"/>
        <v>0</v>
      </c>
      <c r="BE43" s="39"/>
      <c r="BF43" s="39"/>
      <c r="BG43" s="39"/>
      <c r="BH43" s="170">
        <f t="shared" si="157"/>
        <v>0</v>
      </c>
      <c r="BJ43" s="169"/>
      <c r="BK43" s="39"/>
      <c r="BL43" s="39">
        <f t="shared" si="158"/>
        <v>0</v>
      </c>
      <c r="BM43" s="39"/>
      <c r="BN43" s="39"/>
      <c r="BO43" s="39"/>
      <c r="BP43" s="170">
        <f t="shared" si="159"/>
        <v>0</v>
      </c>
      <c r="BR43" s="169"/>
      <c r="BS43" s="39"/>
      <c r="BT43" s="39">
        <f t="shared" si="160"/>
        <v>0</v>
      </c>
      <c r="BU43" s="39"/>
      <c r="BV43" s="39"/>
      <c r="BW43" s="39"/>
      <c r="BX43" s="170">
        <f t="shared" si="161"/>
        <v>0</v>
      </c>
      <c r="BZ43" s="169"/>
      <c r="CA43" s="39"/>
      <c r="CB43" s="39">
        <f t="shared" si="162"/>
        <v>0</v>
      </c>
      <c r="CC43" s="39"/>
      <c r="CD43" s="39"/>
      <c r="CE43" s="39"/>
      <c r="CF43" s="170">
        <f t="shared" si="163"/>
        <v>0</v>
      </c>
      <c r="CH43" s="169"/>
      <c r="CI43" s="192">
        <f t="shared" si="164"/>
        <v>0</v>
      </c>
      <c r="CJ43" s="192">
        <f t="shared" si="164"/>
        <v>0</v>
      </c>
      <c r="CK43" s="192">
        <f t="shared" si="164"/>
        <v>0</v>
      </c>
      <c r="CL43" s="192">
        <f t="shared" si="164"/>
        <v>0</v>
      </c>
      <c r="CM43" s="192">
        <f t="shared" si="164"/>
        <v>0</v>
      </c>
      <c r="CN43" s="170">
        <f t="shared" si="165"/>
        <v>0</v>
      </c>
      <c r="CO43" s="243" t="str">
        <f t="shared" si="44"/>
        <v>OK</v>
      </c>
    </row>
    <row r="44" spans="1:93" ht="15.75" thickBot="1" x14ac:dyDescent="0.3">
      <c r="A44" s="3"/>
      <c r="B44" s="41"/>
      <c r="C44" s="122"/>
      <c r="D44" s="7"/>
      <c r="E44" s="169"/>
      <c r="F44" s="39">
        <f t="shared" si="143"/>
        <v>0</v>
      </c>
      <c r="G44" s="39">
        <f t="shared" si="144"/>
        <v>0</v>
      </c>
      <c r="H44" s="39"/>
      <c r="I44" s="39"/>
      <c r="J44" s="39"/>
      <c r="K44" s="170">
        <f t="shared" si="145"/>
        <v>0</v>
      </c>
      <c r="L44" s="243" t="str">
        <f t="shared" si="33"/>
        <v>OK</v>
      </c>
      <c r="N44" s="169"/>
      <c r="O44" s="39"/>
      <c r="P44" s="39">
        <f t="shared" si="146"/>
        <v>0</v>
      </c>
      <c r="Q44" s="39"/>
      <c r="R44" s="39"/>
      <c r="S44" s="39"/>
      <c r="T44" s="170">
        <f t="shared" si="147"/>
        <v>0</v>
      </c>
      <c r="V44" s="169"/>
      <c r="W44" s="39"/>
      <c r="X44" s="39">
        <f t="shared" si="148"/>
        <v>0</v>
      </c>
      <c r="Y44" s="39"/>
      <c r="Z44" s="39"/>
      <c r="AA44" s="39"/>
      <c r="AB44" s="170">
        <f t="shared" si="149"/>
        <v>0</v>
      </c>
      <c r="AD44" s="169"/>
      <c r="AE44" s="39"/>
      <c r="AF44" s="39">
        <f t="shared" si="150"/>
        <v>0</v>
      </c>
      <c r="AG44" s="39"/>
      <c r="AH44" s="39"/>
      <c r="AI44" s="39"/>
      <c r="AJ44" s="170">
        <f t="shared" si="151"/>
        <v>0</v>
      </c>
      <c r="AL44" s="169"/>
      <c r="AM44" s="39"/>
      <c r="AN44" s="39">
        <f t="shared" si="152"/>
        <v>0</v>
      </c>
      <c r="AO44" s="39"/>
      <c r="AP44" s="39"/>
      <c r="AQ44" s="39"/>
      <c r="AR44" s="170">
        <f t="shared" si="153"/>
        <v>0</v>
      </c>
      <c r="AT44" s="169"/>
      <c r="AU44" s="39"/>
      <c r="AV44" s="39">
        <f t="shared" si="154"/>
        <v>0</v>
      </c>
      <c r="AW44" s="39"/>
      <c r="AX44" s="39"/>
      <c r="AY44" s="39"/>
      <c r="AZ44" s="170">
        <f t="shared" si="155"/>
        <v>0</v>
      </c>
      <c r="BB44" s="169"/>
      <c r="BC44" s="39"/>
      <c r="BD44" s="39">
        <f t="shared" si="156"/>
        <v>0</v>
      </c>
      <c r="BE44" s="39"/>
      <c r="BF44" s="39"/>
      <c r="BG44" s="39"/>
      <c r="BH44" s="170">
        <f t="shared" si="157"/>
        <v>0</v>
      </c>
      <c r="BJ44" s="169"/>
      <c r="BK44" s="39"/>
      <c r="BL44" s="39">
        <f t="shared" si="158"/>
        <v>0</v>
      </c>
      <c r="BM44" s="39"/>
      <c r="BN44" s="39"/>
      <c r="BO44" s="39"/>
      <c r="BP44" s="170">
        <f t="shared" si="159"/>
        <v>0</v>
      </c>
      <c r="BR44" s="169"/>
      <c r="BS44" s="39"/>
      <c r="BT44" s="39">
        <f t="shared" si="160"/>
        <v>0</v>
      </c>
      <c r="BU44" s="39"/>
      <c r="BV44" s="39"/>
      <c r="BW44" s="39"/>
      <c r="BX44" s="170">
        <f t="shared" si="161"/>
        <v>0</v>
      </c>
      <c r="BZ44" s="169"/>
      <c r="CA44" s="39"/>
      <c r="CB44" s="39">
        <f t="shared" si="162"/>
        <v>0</v>
      </c>
      <c r="CC44" s="39"/>
      <c r="CD44" s="39"/>
      <c r="CE44" s="39"/>
      <c r="CF44" s="170">
        <f t="shared" si="163"/>
        <v>0</v>
      </c>
      <c r="CH44" s="169"/>
      <c r="CI44" s="192">
        <f t="shared" si="164"/>
        <v>0</v>
      </c>
      <c r="CJ44" s="192">
        <f t="shared" si="164"/>
        <v>0</v>
      </c>
      <c r="CK44" s="192">
        <f t="shared" si="164"/>
        <v>0</v>
      </c>
      <c r="CL44" s="192">
        <f t="shared" si="164"/>
        <v>0</v>
      </c>
      <c r="CM44" s="192">
        <f t="shared" si="164"/>
        <v>0</v>
      </c>
      <c r="CN44" s="170">
        <f t="shared" si="165"/>
        <v>0</v>
      </c>
      <c r="CO44" s="243" t="str">
        <f t="shared" si="44"/>
        <v>OK</v>
      </c>
    </row>
    <row r="45" spans="1:93" ht="15.75" thickBot="1" x14ac:dyDescent="0.3">
      <c r="A45" s="17"/>
      <c r="B45" s="28" t="s">
        <v>55</v>
      </c>
      <c r="C45" s="115"/>
      <c r="D45" s="20"/>
      <c r="E45" s="178"/>
      <c r="F45" s="18"/>
      <c r="G45" s="18"/>
      <c r="H45" s="18"/>
      <c r="I45" s="18"/>
      <c r="J45" s="18"/>
      <c r="K45" s="179"/>
      <c r="L45" s="243" t="str">
        <f t="shared" si="33"/>
        <v>OK</v>
      </c>
      <c r="N45" s="178"/>
      <c r="O45" s="18"/>
      <c r="P45" s="18"/>
      <c r="Q45" s="18"/>
      <c r="R45" s="18"/>
      <c r="S45" s="18"/>
      <c r="T45" s="179"/>
      <c r="V45" s="178"/>
      <c r="W45" s="18"/>
      <c r="X45" s="18"/>
      <c r="Y45" s="18"/>
      <c r="Z45" s="18"/>
      <c r="AA45" s="18"/>
      <c r="AB45" s="179"/>
      <c r="AD45" s="178"/>
      <c r="AE45" s="18"/>
      <c r="AF45" s="18"/>
      <c r="AG45" s="18"/>
      <c r="AH45" s="18"/>
      <c r="AI45" s="18"/>
      <c r="AJ45" s="179"/>
      <c r="AL45" s="178"/>
      <c r="AM45" s="18"/>
      <c r="AN45" s="18"/>
      <c r="AO45" s="18"/>
      <c r="AP45" s="18"/>
      <c r="AQ45" s="18"/>
      <c r="AR45" s="179"/>
      <c r="AT45" s="178"/>
      <c r="AU45" s="18"/>
      <c r="AV45" s="18"/>
      <c r="AW45" s="18"/>
      <c r="AX45" s="18"/>
      <c r="AY45" s="18"/>
      <c r="AZ45" s="179"/>
      <c r="BB45" s="178"/>
      <c r="BC45" s="18"/>
      <c r="BD45" s="18"/>
      <c r="BE45" s="18"/>
      <c r="BF45" s="18"/>
      <c r="BG45" s="18"/>
      <c r="BH45" s="179"/>
      <c r="BJ45" s="178"/>
      <c r="BK45" s="18"/>
      <c r="BL45" s="18"/>
      <c r="BM45" s="18"/>
      <c r="BN45" s="18"/>
      <c r="BO45" s="18"/>
      <c r="BP45" s="179"/>
      <c r="BR45" s="178"/>
      <c r="BS45" s="18"/>
      <c r="BT45" s="18"/>
      <c r="BU45" s="18"/>
      <c r="BV45" s="18"/>
      <c r="BW45" s="18"/>
      <c r="BX45" s="179"/>
      <c r="BZ45" s="178"/>
      <c r="CA45" s="18"/>
      <c r="CB45" s="18"/>
      <c r="CC45" s="18"/>
      <c r="CD45" s="18"/>
      <c r="CE45" s="18"/>
      <c r="CF45" s="179"/>
      <c r="CH45" s="178"/>
      <c r="CI45" s="18"/>
      <c r="CJ45" s="18"/>
      <c r="CK45" s="18"/>
      <c r="CL45" s="18"/>
      <c r="CM45" s="18"/>
      <c r="CN45" s="179"/>
      <c r="CO45" s="243" t="str">
        <f t="shared" si="44"/>
        <v>OK</v>
      </c>
    </row>
    <row r="46" spans="1:93" ht="15.75" thickBot="1" x14ac:dyDescent="0.3">
      <c r="A46" s="3"/>
      <c r="B46" s="41" t="s">
        <v>56</v>
      </c>
      <c r="C46" s="226" t="s">
        <v>425</v>
      </c>
      <c r="D46" s="225" t="s">
        <v>271</v>
      </c>
      <c r="E46" s="169"/>
      <c r="F46" s="39">
        <f t="shared" ref="F46:F49" si="166">E46*$C$2</f>
        <v>0</v>
      </c>
      <c r="G46" s="39">
        <f t="shared" ref="G46:G49" si="167">F46*0.15</f>
        <v>0</v>
      </c>
      <c r="H46" s="39"/>
      <c r="I46" s="39"/>
      <c r="J46" s="39"/>
      <c r="K46" s="170">
        <f t="shared" ref="K46:K49" si="168">F46+G46+H46+I46+J46</f>
        <v>0</v>
      </c>
      <c r="L46" s="243" t="str">
        <f t="shared" si="33"/>
        <v>OK</v>
      </c>
      <c r="N46" s="169"/>
      <c r="O46" s="39">
        <f>$F$46*0.1</f>
        <v>0</v>
      </c>
      <c r="P46" s="39">
        <f t="shared" ref="P46:P49" si="169">O46*0.15</f>
        <v>0</v>
      </c>
      <c r="Q46" s="39">
        <f>$H$46*0.1</f>
        <v>0</v>
      </c>
      <c r="R46" s="39"/>
      <c r="S46" s="39"/>
      <c r="T46" s="170">
        <f t="shared" ref="T46:T49" si="170">O46+P46+Q46+R46+S46</f>
        <v>0</v>
      </c>
      <c r="V46" s="169"/>
      <c r="W46" s="39">
        <f>$F$46*0.1</f>
        <v>0</v>
      </c>
      <c r="X46" s="39">
        <f t="shared" ref="X46:X49" si="171">W46*0.15</f>
        <v>0</v>
      </c>
      <c r="Y46" s="39">
        <f>$H$46*0.1</f>
        <v>0</v>
      </c>
      <c r="Z46" s="39"/>
      <c r="AA46" s="39"/>
      <c r="AB46" s="170">
        <f t="shared" ref="AB46:AB49" si="172">W46+X46+Y46+Z46+AA46</f>
        <v>0</v>
      </c>
      <c r="AD46" s="169"/>
      <c r="AE46" s="39">
        <f>$F$46*0.1</f>
        <v>0</v>
      </c>
      <c r="AF46" s="39">
        <f t="shared" ref="AF46:AF49" si="173">AE46*0.15</f>
        <v>0</v>
      </c>
      <c r="AG46" s="39">
        <f>$H$46*0.1</f>
        <v>0</v>
      </c>
      <c r="AH46" s="39"/>
      <c r="AI46" s="39"/>
      <c r="AJ46" s="170">
        <f t="shared" ref="AJ46:AJ49" si="174">AE46+AF46+AG46+AH46+AI46</f>
        <v>0</v>
      </c>
      <c r="AL46" s="169"/>
      <c r="AM46" s="39">
        <f>$F$46*0.1</f>
        <v>0</v>
      </c>
      <c r="AN46" s="39">
        <f t="shared" ref="AN46:AN49" si="175">AM46*0.15</f>
        <v>0</v>
      </c>
      <c r="AO46" s="39">
        <f>$H$46*0.1</f>
        <v>0</v>
      </c>
      <c r="AP46" s="39"/>
      <c r="AQ46" s="39"/>
      <c r="AR46" s="170">
        <f t="shared" ref="AR46:AR49" si="176">AM46+AN46+AO46+AP46+AQ46</f>
        <v>0</v>
      </c>
      <c r="AT46" s="169"/>
      <c r="AU46" s="39">
        <f>$F$46*0.2</f>
        <v>0</v>
      </c>
      <c r="AV46" s="39">
        <f t="shared" ref="AV46:AV49" si="177">AU46*0.15</f>
        <v>0</v>
      </c>
      <c r="AW46" s="39">
        <f>$H$46*0.2</f>
        <v>0</v>
      </c>
      <c r="AX46" s="39"/>
      <c r="AY46" s="39"/>
      <c r="AZ46" s="170">
        <f t="shared" ref="AZ46:AZ49" si="178">AU46+AV46+AW46+AX46+AY46</f>
        <v>0</v>
      </c>
      <c r="BB46" s="169"/>
      <c r="BC46" s="39">
        <f>$F$46*0.1</f>
        <v>0</v>
      </c>
      <c r="BD46" s="39">
        <f t="shared" ref="BD46:BD49" si="179">BC46*0.15</f>
        <v>0</v>
      </c>
      <c r="BE46" s="39">
        <f>$H$46*0.1</f>
        <v>0</v>
      </c>
      <c r="BF46" s="39"/>
      <c r="BG46" s="39"/>
      <c r="BH46" s="170">
        <f t="shared" ref="BH46:BH49" si="180">BC46+BD46+BE46+BF46+BG46</f>
        <v>0</v>
      </c>
      <c r="BJ46" s="169"/>
      <c r="BK46" s="39">
        <f>$F$46*0.1</f>
        <v>0</v>
      </c>
      <c r="BL46" s="39">
        <f t="shared" ref="BL46:BL49" si="181">BK46*0.15</f>
        <v>0</v>
      </c>
      <c r="BM46" s="39">
        <f>$H$46*0.1</f>
        <v>0</v>
      </c>
      <c r="BN46" s="39"/>
      <c r="BO46" s="39"/>
      <c r="BP46" s="170">
        <f t="shared" ref="BP46:BP49" si="182">BK46+BL46+BM46+BN46+BO46</f>
        <v>0</v>
      </c>
      <c r="BR46" s="169"/>
      <c r="BS46" s="39">
        <f>$F$46*0.1</f>
        <v>0</v>
      </c>
      <c r="BT46" s="39">
        <f t="shared" ref="BT46:BT49" si="183">BS46*0.15</f>
        <v>0</v>
      </c>
      <c r="BU46" s="39">
        <f>$H$46*0.1</f>
        <v>0</v>
      </c>
      <c r="BV46" s="39"/>
      <c r="BW46" s="39"/>
      <c r="BX46" s="170">
        <f t="shared" ref="BX46:BX49" si="184">BS46+BT46+BU46+BV46+BW46</f>
        <v>0</v>
      </c>
      <c r="BZ46" s="169"/>
      <c r="CA46" s="39">
        <f>$F$46*0.1</f>
        <v>0</v>
      </c>
      <c r="CB46" s="39">
        <f t="shared" ref="CB46:CB49" si="185">CA46*0.15</f>
        <v>0</v>
      </c>
      <c r="CC46" s="39">
        <f>$H$46*0.1</f>
        <v>0</v>
      </c>
      <c r="CD46" s="39"/>
      <c r="CE46" s="39"/>
      <c r="CF46" s="170">
        <f t="shared" ref="CF46:CF49" si="186">CA46+CB46+CC46+CD46+CE46</f>
        <v>0</v>
      </c>
      <c r="CH46" s="169"/>
      <c r="CI46" s="192">
        <f t="shared" ref="CI46:CM49" si="187">O46+W46+AE46+AM46+AU46+BC46+BK46+BS46+CA46</f>
        <v>0</v>
      </c>
      <c r="CJ46" s="192">
        <f t="shared" si="187"/>
        <v>0</v>
      </c>
      <c r="CK46" s="192">
        <f t="shared" si="187"/>
        <v>0</v>
      </c>
      <c r="CL46" s="192">
        <f t="shared" si="187"/>
        <v>0</v>
      </c>
      <c r="CM46" s="192">
        <f t="shared" si="187"/>
        <v>0</v>
      </c>
      <c r="CN46" s="170">
        <f t="shared" ref="CN46:CN49" si="188">CI46+CJ46+CK46+CL46+CM46</f>
        <v>0</v>
      </c>
      <c r="CO46" s="243" t="str">
        <f t="shared" si="44"/>
        <v>OK</v>
      </c>
    </row>
    <row r="47" spans="1:93" ht="30.75" thickBot="1" x14ac:dyDescent="0.3">
      <c r="A47" s="3"/>
      <c r="B47" s="41" t="s">
        <v>383</v>
      </c>
      <c r="C47" s="226" t="s">
        <v>424</v>
      </c>
      <c r="D47" s="225" t="s">
        <v>41</v>
      </c>
      <c r="E47" s="169">
        <v>3</v>
      </c>
      <c r="F47" s="39">
        <f t="shared" si="166"/>
        <v>858</v>
      </c>
      <c r="G47" s="39">
        <f t="shared" si="167"/>
        <v>128.69999999999999</v>
      </c>
      <c r="H47" s="39">
        <f>I2</f>
        <v>600</v>
      </c>
      <c r="I47" s="39"/>
      <c r="J47" s="39"/>
      <c r="K47" s="170">
        <f t="shared" si="168"/>
        <v>1586.7</v>
      </c>
      <c r="L47" s="243" t="str">
        <f t="shared" si="33"/>
        <v>OK</v>
      </c>
      <c r="N47" s="169"/>
      <c r="O47" s="39"/>
      <c r="P47" s="39">
        <f t="shared" si="169"/>
        <v>0</v>
      </c>
      <c r="Q47" s="39"/>
      <c r="R47" s="39"/>
      <c r="S47" s="39"/>
      <c r="T47" s="170">
        <f t="shared" si="170"/>
        <v>0</v>
      </c>
      <c r="V47" s="169"/>
      <c r="W47" s="39"/>
      <c r="X47" s="39">
        <f t="shared" si="171"/>
        <v>0</v>
      </c>
      <c r="Y47" s="39"/>
      <c r="Z47" s="39"/>
      <c r="AA47" s="39"/>
      <c r="AB47" s="170">
        <f t="shared" si="172"/>
        <v>0</v>
      </c>
      <c r="AD47" s="169"/>
      <c r="AE47" s="39"/>
      <c r="AF47" s="39">
        <f t="shared" si="173"/>
        <v>0</v>
      </c>
      <c r="AG47" s="39"/>
      <c r="AH47" s="39"/>
      <c r="AI47" s="39"/>
      <c r="AJ47" s="170">
        <f t="shared" si="174"/>
        <v>0</v>
      </c>
      <c r="AL47" s="169"/>
      <c r="AM47" s="39">
        <f>F47</f>
        <v>858</v>
      </c>
      <c r="AN47" s="39">
        <f t="shared" si="175"/>
        <v>128.69999999999999</v>
      </c>
      <c r="AO47" s="39">
        <f>H47</f>
        <v>600</v>
      </c>
      <c r="AP47" s="39"/>
      <c r="AQ47" s="39"/>
      <c r="AR47" s="170">
        <f t="shared" si="176"/>
        <v>1586.7</v>
      </c>
      <c r="AT47" s="169"/>
      <c r="AU47" s="39"/>
      <c r="AV47" s="39">
        <f t="shared" si="177"/>
        <v>0</v>
      </c>
      <c r="AW47" s="39"/>
      <c r="AX47" s="39"/>
      <c r="AY47" s="39"/>
      <c r="AZ47" s="170">
        <f t="shared" si="178"/>
        <v>0</v>
      </c>
      <c r="BB47" s="169"/>
      <c r="BC47" s="39"/>
      <c r="BD47" s="39">
        <f t="shared" si="179"/>
        <v>0</v>
      </c>
      <c r="BE47" s="39"/>
      <c r="BF47" s="39"/>
      <c r="BG47" s="39"/>
      <c r="BH47" s="170">
        <f t="shared" si="180"/>
        <v>0</v>
      </c>
      <c r="BJ47" s="169"/>
      <c r="BK47" s="39"/>
      <c r="BL47" s="39">
        <f t="shared" si="181"/>
        <v>0</v>
      </c>
      <c r="BM47" s="39"/>
      <c r="BN47" s="39"/>
      <c r="BO47" s="39"/>
      <c r="BP47" s="170">
        <f t="shared" si="182"/>
        <v>0</v>
      </c>
      <c r="BR47" s="169"/>
      <c r="BS47" s="39"/>
      <c r="BT47" s="39">
        <f t="shared" si="183"/>
        <v>0</v>
      </c>
      <c r="BU47" s="39"/>
      <c r="BV47" s="39"/>
      <c r="BW47" s="39"/>
      <c r="BX47" s="170">
        <f t="shared" si="184"/>
        <v>0</v>
      </c>
      <c r="BZ47" s="169"/>
      <c r="CA47" s="39"/>
      <c r="CB47" s="39">
        <f t="shared" si="185"/>
        <v>0</v>
      </c>
      <c r="CC47" s="39"/>
      <c r="CD47" s="39"/>
      <c r="CE47" s="39"/>
      <c r="CF47" s="170">
        <f t="shared" si="186"/>
        <v>0</v>
      </c>
      <c r="CH47" s="169"/>
      <c r="CI47" s="192">
        <f t="shared" si="187"/>
        <v>858</v>
      </c>
      <c r="CJ47" s="192">
        <f t="shared" si="187"/>
        <v>128.69999999999999</v>
      </c>
      <c r="CK47" s="192">
        <f t="shared" si="187"/>
        <v>600</v>
      </c>
      <c r="CL47" s="192">
        <f t="shared" si="187"/>
        <v>0</v>
      </c>
      <c r="CM47" s="192">
        <f t="shared" si="187"/>
        <v>0</v>
      </c>
      <c r="CN47" s="170">
        <f t="shared" si="188"/>
        <v>1586.7</v>
      </c>
      <c r="CO47" s="243" t="str">
        <f t="shared" si="44"/>
        <v>OK</v>
      </c>
    </row>
    <row r="48" spans="1:93" ht="30" customHeight="1" thickBot="1" x14ac:dyDescent="0.3">
      <c r="A48" s="3"/>
      <c r="B48" s="41" t="s">
        <v>382</v>
      </c>
      <c r="C48" s="226" t="s">
        <v>424</v>
      </c>
      <c r="D48" s="225" t="s">
        <v>41</v>
      </c>
      <c r="E48" s="169">
        <v>4</v>
      </c>
      <c r="F48" s="39">
        <f t="shared" si="166"/>
        <v>1144</v>
      </c>
      <c r="G48" s="39">
        <f t="shared" si="167"/>
        <v>171.6</v>
      </c>
      <c r="H48" s="39">
        <f>I2</f>
        <v>600</v>
      </c>
      <c r="I48" s="39"/>
      <c r="J48" s="39"/>
      <c r="K48" s="170">
        <f t="shared" si="168"/>
        <v>1915.6</v>
      </c>
      <c r="L48" s="243" t="str">
        <f t="shared" si="33"/>
        <v>OK</v>
      </c>
      <c r="N48" s="169"/>
      <c r="O48" s="39"/>
      <c r="P48" s="39">
        <f t="shared" si="169"/>
        <v>0</v>
      </c>
      <c r="Q48" s="39"/>
      <c r="R48" s="39"/>
      <c r="S48" s="39"/>
      <c r="T48" s="170">
        <f t="shared" si="170"/>
        <v>0</v>
      </c>
      <c r="V48" s="169"/>
      <c r="W48" s="39"/>
      <c r="X48" s="39">
        <f t="shared" si="171"/>
        <v>0</v>
      </c>
      <c r="Y48" s="39"/>
      <c r="Z48" s="39"/>
      <c r="AA48" s="39"/>
      <c r="AB48" s="170">
        <f t="shared" si="172"/>
        <v>0</v>
      </c>
      <c r="AD48" s="169"/>
      <c r="AE48" s="39"/>
      <c r="AF48" s="39">
        <f t="shared" si="173"/>
        <v>0</v>
      </c>
      <c r="AG48" s="39"/>
      <c r="AH48" s="39"/>
      <c r="AI48" s="39"/>
      <c r="AJ48" s="170">
        <f t="shared" si="174"/>
        <v>0</v>
      </c>
      <c r="AL48" s="169"/>
      <c r="AM48" s="39">
        <f>$F$48*0.5</f>
        <v>572</v>
      </c>
      <c r="AN48" s="39">
        <f t="shared" si="175"/>
        <v>85.8</v>
      </c>
      <c r="AO48" s="39">
        <f>$H$48*0.5</f>
        <v>300</v>
      </c>
      <c r="AP48" s="39"/>
      <c r="AQ48" s="39"/>
      <c r="AR48" s="170">
        <f t="shared" si="176"/>
        <v>957.8</v>
      </c>
      <c r="AT48" s="169"/>
      <c r="AU48" s="39">
        <f>$F$48*0.5</f>
        <v>572</v>
      </c>
      <c r="AV48" s="39">
        <f t="shared" si="177"/>
        <v>85.8</v>
      </c>
      <c r="AW48" s="39">
        <f>$H$48*0.5</f>
        <v>300</v>
      </c>
      <c r="AX48" s="39"/>
      <c r="AY48" s="39"/>
      <c r="AZ48" s="170">
        <f t="shared" si="178"/>
        <v>957.8</v>
      </c>
      <c r="BB48" s="169"/>
      <c r="BC48" s="39"/>
      <c r="BD48" s="39">
        <f t="shared" si="179"/>
        <v>0</v>
      </c>
      <c r="BE48" s="39"/>
      <c r="BF48" s="39"/>
      <c r="BG48" s="39"/>
      <c r="BH48" s="170">
        <f t="shared" si="180"/>
        <v>0</v>
      </c>
      <c r="BJ48" s="169"/>
      <c r="BK48" s="39"/>
      <c r="BL48" s="39">
        <f t="shared" si="181"/>
        <v>0</v>
      </c>
      <c r="BM48" s="39"/>
      <c r="BN48" s="39"/>
      <c r="BO48" s="39"/>
      <c r="BP48" s="170">
        <f t="shared" si="182"/>
        <v>0</v>
      </c>
      <c r="BR48" s="169"/>
      <c r="BS48" s="39"/>
      <c r="BT48" s="39">
        <f t="shared" si="183"/>
        <v>0</v>
      </c>
      <c r="BU48" s="39"/>
      <c r="BV48" s="39"/>
      <c r="BW48" s="39"/>
      <c r="BX48" s="170">
        <f t="shared" si="184"/>
        <v>0</v>
      </c>
      <c r="BZ48" s="169"/>
      <c r="CA48" s="39"/>
      <c r="CB48" s="39">
        <f t="shared" si="185"/>
        <v>0</v>
      </c>
      <c r="CC48" s="39"/>
      <c r="CD48" s="39"/>
      <c r="CE48" s="39"/>
      <c r="CF48" s="170">
        <f t="shared" si="186"/>
        <v>0</v>
      </c>
      <c r="CH48" s="169"/>
      <c r="CI48" s="192">
        <f t="shared" si="187"/>
        <v>1144</v>
      </c>
      <c r="CJ48" s="192">
        <f t="shared" si="187"/>
        <v>171.6</v>
      </c>
      <c r="CK48" s="192">
        <f t="shared" si="187"/>
        <v>600</v>
      </c>
      <c r="CL48" s="192">
        <f t="shared" si="187"/>
        <v>0</v>
      </c>
      <c r="CM48" s="192">
        <f t="shared" si="187"/>
        <v>0</v>
      </c>
      <c r="CN48" s="170">
        <f t="shared" si="188"/>
        <v>1915.6</v>
      </c>
      <c r="CO48" s="243" t="str">
        <f t="shared" si="44"/>
        <v>OK</v>
      </c>
    </row>
    <row r="49" spans="1:93" ht="15.75" thickBot="1" x14ac:dyDescent="0.3">
      <c r="A49" s="3"/>
      <c r="B49" s="41"/>
      <c r="C49" s="93"/>
      <c r="D49" s="7"/>
      <c r="E49" s="169"/>
      <c r="F49" s="39">
        <f t="shared" si="166"/>
        <v>0</v>
      </c>
      <c r="G49" s="39">
        <f t="shared" si="167"/>
        <v>0</v>
      </c>
      <c r="H49" s="39"/>
      <c r="I49" s="39"/>
      <c r="J49" s="39"/>
      <c r="K49" s="170">
        <f t="shared" si="168"/>
        <v>0</v>
      </c>
      <c r="L49" s="243" t="str">
        <f t="shared" si="33"/>
        <v>OK</v>
      </c>
      <c r="N49" s="169"/>
      <c r="O49" s="39"/>
      <c r="P49" s="39">
        <f t="shared" si="169"/>
        <v>0</v>
      </c>
      <c r="Q49" s="39"/>
      <c r="R49" s="39"/>
      <c r="S49" s="39"/>
      <c r="T49" s="170">
        <f t="shared" si="170"/>
        <v>0</v>
      </c>
      <c r="V49" s="169"/>
      <c r="W49" s="39"/>
      <c r="X49" s="39">
        <f t="shared" si="171"/>
        <v>0</v>
      </c>
      <c r="Y49" s="39"/>
      <c r="Z49" s="39"/>
      <c r="AA49" s="39"/>
      <c r="AB49" s="170">
        <f t="shared" si="172"/>
        <v>0</v>
      </c>
      <c r="AD49" s="169"/>
      <c r="AE49" s="39"/>
      <c r="AF49" s="39">
        <f t="shared" si="173"/>
        <v>0</v>
      </c>
      <c r="AG49" s="39"/>
      <c r="AH49" s="39"/>
      <c r="AI49" s="39"/>
      <c r="AJ49" s="170">
        <f t="shared" si="174"/>
        <v>0</v>
      </c>
      <c r="AL49" s="169"/>
      <c r="AM49" s="39"/>
      <c r="AN49" s="39">
        <f t="shared" si="175"/>
        <v>0</v>
      </c>
      <c r="AO49" s="39"/>
      <c r="AP49" s="39"/>
      <c r="AQ49" s="39"/>
      <c r="AR49" s="170">
        <f t="shared" si="176"/>
        <v>0</v>
      </c>
      <c r="AT49" s="169"/>
      <c r="AU49" s="39"/>
      <c r="AV49" s="39">
        <f t="shared" si="177"/>
        <v>0</v>
      </c>
      <c r="AW49" s="39"/>
      <c r="AX49" s="39"/>
      <c r="AY49" s="39"/>
      <c r="AZ49" s="170">
        <f t="shared" si="178"/>
        <v>0</v>
      </c>
      <c r="BB49" s="169"/>
      <c r="BC49" s="39"/>
      <c r="BD49" s="39">
        <f t="shared" si="179"/>
        <v>0</v>
      </c>
      <c r="BE49" s="39"/>
      <c r="BF49" s="39"/>
      <c r="BG49" s="39"/>
      <c r="BH49" s="170">
        <f t="shared" si="180"/>
        <v>0</v>
      </c>
      <c r="BJ49" s="169"/>
      <c r="BK49" s="39"/>
      <c r="BL49" s="39">
        <f t="shared" si="181"/>
        <v>0</v>
      </c>
      <c r="BM49" s="39"/>
      <c r="BN49" s="39"/>
      <c r="BO49" s="39"/>
      <c r="BP49" s="170">
        <f t="shared" si="182"/>
        <v>0</v>
      </c>
      <c r="BR49" s="169"/>
      <c r="BS49" s="39"/>
      <c r="BT49" s="39">
        <f t="shared" si="183"/>
        <v>0</v>
      </c>
      <c r="BU49" s="39"/>
      <c r="BV49" s="39"/>
      <c r="BW49" s="39"/>
      <c r="BX49" s="170">
        <f t="shared" si="184"/>
        <v>0</v>
      </c>
      <c r="BZ49" s="169"/>
      <c r="CA49" s="39"/>
      <c r="CB49" s="39">
        <f t="shared" si="185"/>
        <v>0</v>
      </c>
      <c r="CC49" s="39"/>
      <c r="CD49" s="39"/>
      <c r="CE49" s="39"/>
      <c r="CF49" s="170">
        <f t="shared" si="186"/>
        <v>0</v>
      </c>
      <c r="CH49" s="169"/>
      <c r="CI49" s="192">
        <f t="shared" si="187"/>
        <v>0</v>
      </c>
      <c r="CJ49" s="192">
        <f t="shared" si="187"/>
        <v>0</v>
      </c>
      <c r="CK49" s="192">
        <f t="shared" si="187"/>
        <v>0</v>
      </c>
      <c r="CL49" s="192">
        <f t="shared" si="187"/>
        <v>0</v>
      </c>
      <c r="CM49" s="192">
        <f t="shared" si="187"/>
        <v>0</v>
      </c>
      <c r="CN49" s="170">
        <f t="shared" si="188"/>
        <v>0</v>
      </c>
      <c r="CO49" s="243" t="str">
        <f t="shared" si="44"/>
        <v>OK</v>
      </c>
    </row>
    <row r="50" spans="1:93" ht="15.75" thickBot="1" x14ac:dyDescent="0.3">
      <c r="A50" s="17"/>
      <c r="B50" s="28" t="s">
        <v>62</v>
      </c>
      <c r="C50" s="115"/>
      <c r="D50" s="20"/>
      <c r="E50" s="178"/>
      <c r="F50" s="18"/>
      <c r="G50" s="18"/>
      <c r="H50" s="18"/>
      <c r="I50" s="18"/>
      <c r="J50" s="18"/>
      <c r="K50" s="179"/>
      <c r="L50" s="243" t="str">
        <f t="shared" si="33"/>
        <v>OK</v>
      </c>
      <c r="N50" s="178"/>
      <c r="O50" s="18"/>
      <c r="P50" s="18"/>
      <c r="Q50" s="18"/>
      <c r="R50" s="18"/>
      <c r="S50" s="18"/>
      <c r="T50" s="179"/>
      <c r="V50" s="178"/>
      <c r="W50" s="18"/>
      <c r="X50" s="18"/>
      <c r="Y50" s="18"/>
      <c r="Z50" s="18"/>
      <c r="AA50" s="18"/>
      <c r="AB50" s="179"/>
      <c r="AD50" s="178"/>
      <c r="AE50" s="18"/>
      <c r="AF50" s="18"/>
      <c r="AG50" s="18"/>
      <c r="AH50" s="18"/>
      <c r="AI50" s="18"/>
      <c r="AJ50" s="179"/>
      <c r="AL50" s="178"/>
      <c r="AM50" s="18"/>
      <c r="AN50" s="18"/>
      <c r="AO50" s="18"/>
      <c r="AP50" s="18"/>
      <c r="AQ50" s="18"/>
      <c r="AR50" s="179"/>
      <c r="AT50" s="178"/>
      <c r="AU50" s="18"/>
      <c r="AV50" s="18"/>
      <c r="AW50" s="18"/>
      <c r="AX50" s="18"/>
      <c r="AY50" s="18"/>
      <c r="AZ50" s="179"/>
      <c r="BB50" s="178"/>
      <c r="BC50" s="18"/>
      <c r="BD50" s="18"/>
      <c r="BE50" s="18"/>
      <c r="BF50" s="18"/>
      <c r="BG50" s="18"/>
      <c r="BH50" s="179"/>
      <c r="BJ50" s="178"/>
      <c r="BK50" s="18"/>
      <c r="BL50" s="18"/>
      <c r="BM50" s="18"/>
      <c r="BN50" s="18"/>
      <c r="BO50" s="18"/>
      <c r="BP50" s="179"/>
      <c r="BR50" s="178"/>
      <c r="BS50" s="18"/>
      <c r="BT50" s="18"/>
      <c r="BU50" s="18"/>
      <c r="BV50" s="18"/>
      <c r="BW50" s="18"/>
      <c r="BX50" s="179"/>
      <c r="BZ50" s="178"/>
      <c r="CA50" s="18"/>
      <c r="CB50" s="18"/>
      <c r="CC50" s="18"/>
      <c r="CD50" s="18"/>
      <c r="CE50" s="18"/>
      <c r="CF50" s="179"/>
      <c r="CH50" s="178"/>
      <c r="CI50" s="18"/>
      <c r="CJ50" s="18"/>
      <c r="CK50" s="18"/>
      <c r="CL50" s="18"/>
      <c r="CM50" s="18"/>
      <c r="CN50" s="179"/>
      <c r="CO50" s="243" t="str">
        <f t="shared" si="44"/>
        <v>OK</v>
      </c>
    </row>
    <row r="51" spans="1:93" ht="29.25" customHeight="1" thickBot="1" x14ac:dyDescent="0.3">
      <c r="A51" s="3"/>
      <c r="B51" s="41" t="s">
        <v>59</v>
      </c>
      <c r="C51" s="226" t="s">
        <v>424</v>
      </c>
      <c r="D51" s="225" t="s">
        <v>263</v>
      </c>
      <c r="E51" s="169">
        <v>8</v>
      </c>
      <c r="F51" s="39">
        <f t="shared" ref="F51:F60" si="189">E51*$C$2</f>
        <v>2288</v>
      </c>
      <c r="G51" s="39">
        <f t="shared" ref="G51:G60" si="190">F51*0.15</f>
        <v>343.2</v>
      </c>
      <c r="H51" s="39"/>
      <c r="I51" s="39"/>
      <c r="J51" s="39"/>
      <c r="K51" s="170">
        <f t="shared" ref="K51:K60" si="191">F51+G51+H51+I51+J51</f>
        <v>2631.2</v>
      </c>
      <c r="L51" s="243" t="str">
        <f t="shared" si="33"/>
        <v>OK</v>
      </c>
      <c r="N51" s="169"/>
      <c r="O51" s="39"/>
      <c r="P51" s="39">
        <f t="shared" ref="P51:P60" si="192">O51*0.15</f>
        <v>0</v>
      </c>
      <c r="Q51" s="39"/>
      <c r="R51" s="39"/>
      <c r="S51" s="39"/>
      <c r="T51" s="170">
        <f t="shared" ref="T51:T60" si="193">O51+P51+Q51+R51+S51</f>
        <v>0</v>
      </c>
      <c r="V51" s="169"/>
      <c r="W51" s="39">
        <f>$F$51*0.25</f>
        <v>572</v>
      </c>
      <c r="X51" s="39">
        <f t="shared" ref="X51:X60" si="194">W51*0.15</f>
        <v>85.8</v>
      </c>
      <c r="Y51" s="39"/>
      <c r="Z51" s="39"/>
      <c r="AA51" s="39"/>
      <c r="AB51" s="170">
        <f t="shared" ref="AB51:AB60" si="195">W51+X51+Y51+Z51+AA51</f>
        <v>657.8</v>
      </c>
      <c r="AD51" s="169"/>
      <c r="AE51" s="39">
        <f>$F$51*0.25</f>
        <v>572</v>
      </c>
      <c r="AF51" s="39">
        <f t="shared" ref="AF51:AF60" si="196">AE51*0.15</f>
        <v>85.8</v>
      </c>
      <c r="AG51" s="39"/>
      <c r="AH51" s="39"/>
      <c r="AI51" s="39"/>
      <c r="AJ51" s="170">
        <f t="shared" ref="AJ51:AJ60" si="197">AE51+AF51+AG51+AH51+AI51</f>
        <v>657.8</v>
      </c>
      <c r="AL51" s="169"/>
      <c r="AM51" s="39">
        <f>$F$51*0.25</f>
        <v>572</v>
      </c>
      <c r="AN51" s="39">
        <f t="shared" ref="AN51:AN60" si="198">AM51*0.15</f>
        <v>85.8</v>
      </c>
      <c r="AO51" s="39"/>
      <c r="AP51" s="39"/>
      <c r="AQ51" s="39"/>
      <c r="AR51" s="170">
        <f t="shared" ref="AR51:AR60" si="199">AM51+AN51+AO51+AP51+AQ51</f>
        <v>657.8</v>
      </c>
      <c r="AT51" s="169"/>
      <c r="AU51" s="39">
        <f>$F$51*0.25</f>
        <v>572</v>
      </c>
      <c r="AV51" s="39">
        <f t="shared" ref="AV51:AV60" si="200">AU51*0.15</f>
        <v>85.8</v>
      </c>
      <c r="AW51" s="39"/>
      <c r="AX51" s="39"/>
      <c r="AY51" s="39"/>
      <c r="AZ51" s="170">
        <f t="shared" ref="AZ51:AZ60" si="201">AU51+AV51+AW51+AX51+AY51</f>
        <v>657.8</v>
      </c>
      <c r="BB51" s="169"/>
      <c r="BC51" s="39"/>
      <c r="BD51" s="39">
        <f t="shared" ref="BD51:BD60" si="202">BC51*0.15</f>
        <v>0</v>
      </c>
      <c r="BE51" s="39"/>
      <c r="BF51" s="39"/>
      <c r="BG51" s="39"/>
      <c r="BH51" s="170">
        <f t="shared" ref="BH51:BH60" si="203">BC51+BD51+BE51+BF51+BG51</f>
        <v>0</v>
      </c>
      <c r="BJ51" s="169"/>
      <c r="BK51" s="39"/>
      <c r="BL51" s="39">
        <f t="shared" ref="BL51:BL60" si="204">BK51*0.15</f>
        <v>0</v>
      </c>
      <c r="BM51" s="39"/>
      <c r="BN51" s="39"/>
      <c r="BO51" s="39"/>
      <c r="BP51" s="170">
        <f t="shared" ref="BP51:BP60" si="205">BK51+BL51+BM51+BN51+BO51</f>
        <v>0</v>
      </c>
      <c r="BR51" s="169"/>
      <c r="BS51" s="39"/>
      <c r="BT51" s="39">
        <f t="shared" ref="BT51:BT60" si="206">BS51*0.15</f>
        <v>0</v>
      </c>
      <c r="BU51" s="39"/>
      <c r="BV51" s="39"/>
      <c r="BW51" s="39"/>
      <c r="BX51" s="170">
        <f t="shared" ref="BX51:BX60" si="207">BS51+BT51+BU51+BV51+BW51</f>
        <v>0</v>
      </c>
      <c r="BZ51" s="169"/>
      <c r="CA51" s="39"/>
      <c r="CB51" s="39">
        <f t="shared" ref="CB51:CB60" si="208">CA51*0.15</f>
        <v>0</v>
      </c>
      <c r="CC51" s="39"/>
      <c r="CD51" s="39"/>
      <c r="CE51" s="39"/>
      <c r="CF51" s="170">
        <f t="shared" ref="CF51:CF60" si="209">CA51+CB51+CC51+CD51+CE51</f>
        <v>0</v>
      </c>
      <c r="CH51" s="169"/>
      <c r="CI51" s="192">
        <f t="shared" ref="CI51:CM60" si="210">O51+W51+AE51+AM51+AU51+BC51+BK51+BS51+CA51</f>
        <v>2288</v>
      </c>
      <c r="CJ51" s="192">
        <f t="shared" si="210"/>
        <v>343.2</v>
      </c>
      <c r="CK51" s="192">
        <f t="shared" si="210"/>
        <v>0</v>
      </c>
      <c r="CL51" s="192">
        <f t="shared" si="210"/>
        <v>0</v>
      </c>
      <c r="CM51" s="192">
        <f t="shared" si="210"/>
        <v>0</v>
      </c>
      <c r="CN51" s="170">
        <f t="shared" ref="CN51:CN60" si="211">CI51+CJ51+CK51+CL51+CM51</f>
        <v>2631.2</v>
      </c>
      <c r="CO51" s="243" t="str">
        <f t="shared" si="44"/>
        <v>OK</v>
      </c>
    </row>
    <row r="52" spans="1:93" ht="15.75" thickBot="1" x14ac:dyDescent="0.3">
      <c r="A52" s="3"/>
      <c r="B52" s="41" t="s">
        <v>252</v>
      </c>
      <c r="C52" s="226" t="s">
        <v>424</v>
      </c>
      <c r="D52" s="225" t="s">
        <v>41</v>
      </c>
      <c r="E52" s="169">
        <v>5</v>
      </c>
      <c r="F52" s="39">
        <f t="shared" si="189"/>
        <v>1430</v>
      </c>
      <c r="G52" s="39">
        <f t="shared" si="190"/>
        <v>214.5</v>
      </c>
      <c r="H52" s="39"/>
      <c r="I52" s="39"/>
      <c r="J52" s="39"/>
      <c r="K52" s="170">
        <f t="shared" si="191"/>
        <v>1644.5</v>
      </c>
      <c r="L52" s="243" t="str">
        <f t="shared" si="33"/>
        <v>OK</v>
      </c>
      <c r="N52" s="169"/>
      <c r="O52" s="39"/>
      <c r="P52" s="39">
        <f t="shared" si="192"/>
        <v>0</v>
      </c>
      <c r="Q52" s="39"/>
      <c r="R52" s="39"/>
      <c r="S52" s="39"/>
      <c r="T52" s="170">
        <f t="shared" si="193"/>
        <v>0</v>
      </c>
      <c r="V52" s="169"/>
      <c r="W52" s="39">
        <f>$F$52*0.25</f>
        <v>357.5</v>
      </c>
      <c r="X52" s="39">
        <f t="shared" si="194"/>
        <v>53.625</v>
      </c>
      <c r="Y52" s="39"/>
      <c r="Z52" s="39">
        <f>I52</f>
        <v>0</v>
      </c>
      <c r="AA52" s="39"/>
      <c r="AB52" s="170">
        <f t="shared" si="195"/>
        <v>411.125</v>
      </c>
      <c r="AD52" s="169"/>
      <c r="AE52" s="39">
        <f>$F$52*0.25</f>
        <v>357.5</v>
      </c>
      <c r="AF52" s="39">
        <f t="shared" si="196"/>
        <v>53.625</v>
      </c>
      <c r="AG52" s="39"/>
      <c r="AH52" s="39"/>
      <c r="AI52" s="39"/>
      <c r="AJ52" s="170">
        <f t="shared" si="197"/>
        <v>411.125</v>
      </c>
      <c r="AL52" s="169"/>
      <c r="AM52" s="39">
        <f>$F$52*0.25</f>
        <v>357.5</v>
      </c>
      <c r="AN52" s="39">
        <f t="shared" si="198"/>
        <v>53.625</v>
      </c>
      <c r="AO52" s="39"/>
      <c r="AP52" s="39"/>
      <c r="AQ52" s="39"/>
      <c r="AR52" s="170">
        <f t="shared" si="199"/>
        <v>411.125</v>
      </c>
      <c r="AT52" s="169"/>
      <c r="AU52" s="39">
        <f>$F$52*0.25</f>
        <v>357.5</v>
      </c>
      <c r="AV52" s="39">
        <f t="shared" si="200"/>
        <v>53.625</v>
      </c>
      <c r="AW52" s="39"/>
      <c r="AX52" s="39"/>
      <c r="AY52" s="39"/>
      <c r="AZ52" s="170">
        <f t="shared" si="201"/>
        <v>411.125</v>
      </c>
      <c r="BB52" s="169"/>
      <c r="BC52" s="39"/>
      <c r="BD52" s="39">
        <f t="shared" si="202"/>
        <v>0</v>
      </c>
      <c r="BE52" s="39"/>
      <c r="BF52" s="39"/>
      <c r="BG52" s="39"/>
      <c r="BH52" s="170">
        <f t="shared" si="203"/>
        <v>0</v>
      </c>
      <c r="BJ52" s="169"/>
      <c r="BK52" s="39"/>
      <c r="BL52" s="39">
        <f t="shared" si="204"/>
        <v>0</v>
      </c>
      <c r="BM52" s="39"/>
      <c r="BN52" s="39"/>
      <c r="BO52" s="39"/>
      <c r="BP52" s="170">
        <f t="shared" si="205"/>
        <v>0</v>
      </c>
      <c r="BR52" s="169"/>
      <c r="BS52" s="39"/>
      <c r="BT52" s="39">
        <f t="shared" si="206"/>
        <v>0</v>
      </c>
      <c r="BU52" s="39"/>
      <c r="BV52" s="39"/>
      <c r="BW52" s="39"/>
      <c r="BX52" s="170">
        <f t="shared" si="207"/>
        <v>0</v>
      </c>
      <c r="BZ52" s="169"/>
      <c r="CA52" s="39"/>
      <c r="CB52" s="39">
        <f t="shared" si="208"/>
        <v>0</v>
      </c>
      <c r="CC52" s="39"/>
      <c r="CD52" s="39"/>
      <c r="CE52" s="39"/>
      <c r="CF52" s="170">
        <f t="shared" si="209"/>
        <v>0</v>
      </c>
      <c r="CH52" s="169"/>
      <c r="CI52" s="192">
        <f t="shared" si="210"/>
        <v>1430</v>
      </c>
      <c r="CJ52" s="192">
        <f t="shared" si="210"/>
        <v>214.5</v>
      </c>
      <c r="CK52" s="192">
        <f t="shared" si="210"/>
        <v>0</v>
      </c>
      <c r="CL52" s="192">
        <f t="shared" si="210"/>
        <v>0</v>
      </c>
      <c r="CM52" s="192">
        <f t="shared" si="210"/>
        <v>0</v>
      </c>
      <c r="CN52" s="170">
        <f t="shared" si="211"/>
        <v>1644.5</v>
      </c>
      <c r="CO52" s="243" t="str">
        <f t="shared" si="44"/>
        <v>OK</v>
      </c>
    </row>
    <row r="53" spans="1:93" ht="15.75" thickBot="1" x14ac:dyDescent="0.3">
      <c r="A53" s="3"/>
      <c r="B53" s="41" t="s">
        <v>257</v>
      </c>
      <c r="C53" s="226" t="s">
        <v>424</v>
      </c>
      <c r="D53" s="225" t="s">
        <v>41</v>
      </c>
      <c r="E53" s="169">
        <v>3</v>
      </c>
      <c r="F53" s="39">
        <f t="shared" si="189"/>
        <v>858</v>
      </c>
      <c r="G53" s="39">
        <f t="shared" si="190"/>
        <v>128.69999999999999</v>
      </c>
      <c r="H53" s="39"/>
      <c r="I53" s="39"/>
      <c r="J53" s="39"/>
      <c r="K53" s="170">
        <f t="shared" si="191"/>
        <v>986.7</v>
      </c>
      <c r="L53" s="243" t="str">
        <f t="shared" si="33"/>
        <v>OK</v>
      </c>
      <c r="N53" s="169"/>
      <c r="O53" s="39"/>
      <c r="P53" s="39">
        <f t="shared" si="192"/>
        <v>0</v>
      </c>
      <c r="Q53" s="39"/>
      <c r="R53" s="39"/>
      <c r="S53" s="39"/>
      <c r="T53" s="170">
        <f t="shared" si="193"/>
        <v>0</v>
      </c>
      <c r="V53" s="169"/>
      <c r="W53" s="39"/>
      <c r="X53" s="39">
        <f t="shared" si="194"/>
        <v>0</v>
      </c>
      <c r="Y53" s="39"/>
      <c r="Z53" s="39"/>
      <c r="AA53" s="39"/>
      <c r="AB53" s="170">
        <f t="shared" si="195"/>
        <v>0</v>
      </c>
      <c r="AD53" s="169"/>
      <c r="AE53" s="39"/>
      <c r="AF53" s="39">
        <f t="shared" si="196"/>
        <v>0</v>
      </c>
      <c r="AG53" s="39"/>
      <c r="AH53" s="39"/>
      <c r="AI53" s="39"/>
      <c r="AJ53" s="170">
        <f t="shared" si="197"/>
        <v>0</v>
      </c>
      <c r="AL53" s="169"/>
      <c r="AM53" s="39"/>
      <c r="AN53" s="39">
        <f t="shared" si="198"/>
        <v>0</v>
      </c>
      <c r="AO53" s="39"/>
      <c r="AP53" s="39"/>
      <c r="AQ53" s="39"/>
      <c r="AR53" s="170">
        <f t="shared" si="199"/>
        <v>0</v>
      </c>
      <c r="AT53" s="169"/>
      <c r="AU53" s="39">
        <f>F53</f>
        <v>858</v>
      </c>
      <c r="AV53" s="39">
        <f t="shared" si="200"/>
        <v>128.69999999999999</v>
      </c>
      <c r="AW53" s="39"/>
      <c r="AX53" s="39">
        <f>I53</f>
        <v>0</v>
      </c>
      <c r="AY53" s="39"/>
      <c r="AZ53" s="170">
        <f t="shared" si="201"/>
        <v>986.7</v>
      </c>
      <c r="BB53" s="169"/>
      <c r="BC53" s="39"/>
      <c r="BD53" s="39">
        <f t="shared" si="202"/>
        <v>0</v>
      </c>
      <c r="BE53" s="39"/>
      <c r="BF53" s="39"/>
      <c r="BG53" s="39"/>
      <c r="BH53" s="170">
        <f t="shared" si="203"/>
        <v>0</v>
      </c>
      <c r="BJ53" s="169"/>
      <c r="BK53" s="39"/>
      <c r="BL53" s="39">
        <f t="shared" si="204"/>
        <v>0</v>
      </c>
      <c r="BM53" s="39"/>
      <c r="BN53" s="39"/>
      <c r="BO53" s="39"/>
      <c r="BP53" s="170">
        <f t="shared" si="205"/>
        <v>0</v>
      </c>
      <c r="BR53" s="169"/>
      <c r="BS53" s="39"/>
      <c r="BT53" s="39">
        <f t="shared" si="206"/>
        <v>0</v>
      </c>
      <c r="BU53" s="39"/>
      <c r="BV53" s="39"/>
      <c r="BW53" s="39"/>
      <c r="BX53" s="170">
        <f t="shared" si="207"/>
        <v>0</v>
      </c>
      <c r="BZ53" s="169"/>
      <c r="CA53" s="39"/>
      <c r="CB53" s="39">
        <f t="shared" si="208"/>
        <v>0</v>
      </c>
      <c r="CC53" s="39"/>
      <c r="CD53" s="39"/>
      <c r="CE53" s="39"/>
      <c r="CF53" s="170">
        <f t="shared" si="209"/>
        <v>0</v>
      </c>
      <c r="CH53" s="169"/>
      <c r="CI53" s="192">
        <f t="shared" si="210"/>
        <v>858</v>
      </c>
      <c r="CJ53" s="192">
        <f t="shared" si="210"/>
        <v>128.69999999999999</v>
      </c>
      <c r="CK53" s="192">
        <f t="shared" si="210"/>
        <v>0</v>
      </c>
      <c r="CL53" s="192">
        <f t="shared" si="210"/>
        <v>0</v>
      </c>
      <c r="CM53" s="192">
        <f t="shared" si="210"/>
        <v>0</v>
      </c>
      <c r="CN53" s="170">
        <f t="shared" si="211"/>
        <v>986.7</v>
      </c>
      <c r="CO53" s="243" t="str">
        <f t="shared" si="44"/>
        <v>OK</v>
      </c>
    </row>
    <row r="54" spans="1:93" ht="31.5" customHeight="1" thickBot="1" x14ac:dyDescent="0.3">
      <c r="A54" s="3"/>
      <c r="B54" s="41" t="s">
        <v>230</v>
      </c>
      <c r="C54" s="226" t="s">
        <v>426</v>
      </c>
      <c r="D54" s="225" t="s">
        <v>41</v>
      </c>
      <c r="E54" s="169">
        <v>1</v>
      </c>
      <c r="F54" s="39">
        <f t="shared" si="189"/>
        <v>286</v>
      </c>
      <c r="G54" s="39">
        <f t="shared" si="190"/>
        <v>42.9</v>
      </c>
      <c r="H54" s="39"/>
      <c r="I54" s="39"/>
      <c r="J54" s="39"/>
      <c r="K54" s="170">
        <f t="shared" si="191"/>
        <v>328.9</v>
      </c>
      <c r="L54" s="243" t="str">
        <f t="shared" si="33"/>
        <v>OK</v>
      </c>
      <c r="N54" s="169"/>
      <c r="O54" s="39"/>
      <c r="P54" s="39">
        <f t="shared" si="192"/>
        <v>0</v>
      </c>
      <c r="Q54" s="39"/>
      <c r="R54" s="39"/>
      <c r="S54" s="39"/>
      <c r="T54" s="170">
        <f t="shared" si="193"/>
        <v>0</v>
      </c>
      <c r="V54" s="169"/>
      <c r="W54" s="39"/>
      <c r="X54" s="39">
        <f t="shared" si="194"/>
        <v>0</v>
      </c>
      <c r="Y54" s="39"/>
      <c r="Z54" s="39"/>
      <c r="AA54" s="39"/>
      <c r="AB54" s="170">
        <f t="shared" si="195"/>
        <v>0</v>
      </c>
      <c r="AD54" s="169"/>
      <c r="AE54" s="39"/>
      <c r="AF54" s="39">
        <f t="shared" si="196"/>
        <v>0</v>
      </c>
      <c r="AG54" s="39"/>
      <c r="AH54" s="39"/>
      <c r="AI54" s="39"/>
      <c r="AJ54" s="170">
        <f t="shared" si="197"/>
        <v>0</v>
      </c>
      <c r="AL54" s="169"/>
      <c r="AM54" s="39"/>
      <c r="AN54" s="39">
        <f t="shared" si="198"/>
        <v>0</v>
      </c>
      <c r="AO54" s="39"/>
      <c r="AP54" s="39"/>
      <c r="AQ54" s="39"/>
      <c r="AR54" s="170">
        <f t="shared" si="199"/>
        <v>0</v>
      </c>
      <c r="AT54" s="169"/>
      <c r="AU54" s="39">
        <f>F54</f>
        <v>286</v>
      </c>
      <c r="AV54" s="39">
        <f t="shared" si="200"/>
        <v>42.9</v>
      </c>
      <c r="AW54" s="39"/>
      <c r="AX54" s="39"/>
      <c r="AY54" s="39"/>
      <c r="AZ54" s="170">
        <f t="shared" si="201"/>
        <v>328.9</v>
      </c>
      <c r="BB54" s="169"/>
      <c r="BC54" s="39"/>
      <c r="BD54" s="39">
        <f t="shared" si="202"/>
        <v>0</v>
      </c>
      <c r="BE54" s="39"/>
      <c r="BF54" s="39"/>
      <c r="BG54" s="39"/>
      <c r="BH54" s="170">
        <f t="shared" si="203"/>
        <v>0</v>
      </c>
      <c r="BJ54" s="169"/>
      <c r="BK54" s="39"/>
      <c r="BL54" s="39">
        <f t="shared" si="204"/>
        <v>0</v>
      </c>
      <c r="BM54" s="39"/>
      <c r="BN54" s="39"/>
      <c r="BO54" s="39"/>
      <c r="BP54" s="170">
        <f t="shared" si="205"/>
        <v>0</v>
      </c>
      <c r="BR54" s="169"/>
      <c r="BS54" s="39"/>
      <c r="BT54" s="39">
        <f t="shared" si="206"/>
        <v>0</v>
      </c>
      <c r="BU54" s="39"/>
      <c r="BV54" s="39"/>
      <c r="BW54" s="39"/>
      <c r="BX54" s="170">
        <f t="shared" si="207"/>
        <v>0</v>
      </c>
      <c r="BZ54" s="169"/>
      <c r="CA54" s="39"/>
      <c r="CB54" s="39">
        <f t="shared" si="208"/>
        <v>0</v>
      </c>
      <c r="CC54" s="39"/>
      <c r="CD54" s="39"/>
      <c r="CE54" s="39"/>
      <c r="CF54" s="170">
        <f t="shared" si="209"/>
        <v>0</v>
      </c>
      <c r="CH54" s="169"/>
      <c r="CI54" s="192">
        <f t="shared" si="210"/>
        <v>286</v>
      </c>
      <c r="CJ54" s="192">
        <f t="shared" si="210"/>
        <v>42.9</v>
      </c>
      <c r="CK54" s="192">
        <f t="shared" si="210"/>
        <v>0</v>
      </c>
      <c r="CL54" s="192">
        <f t="shared" si="210"/>
        <v>0</v>
      </c>
      <c r="CM54" s="192">
        <f t="shared" si="210"/>
        <v>0</v>
      </c>
      <c r="CN54" s="170">
        <f t="shared" si="211"/>
        <v>328.9</v>
      </c>
      <c r="CO54" s="243" t="str">
        <f t="shared" si="44"/>
        <v>OK</v>
      </c>
    </row>
    <row r="55" spans="1:93" ht="30.75" hidden="1" thickBot="1" x14ac:dyDescent="0.3">
      <c r="A55" s="3"/>
      <c r="B55" s="41" t="s">
        <v>310</v>
      </c>
      <c r="C55" s="226" t="s">
        <v>251</v>
      </c>
      <c r="D55" s="225" t="s">
        <v>41</v>
      </c>
      <c r="E55" s="169"/>
      <c r="F55" s="39">
        <f t="shared" si="189"/>
        <v>0</v>
      </c>
      <c r="G55" s="39">
        <f t="shared" si="190"/>
        <v>0</v>
      </c>
      <c r="H55" s="39"/>
      <c r="I55" s="39"/>
      <c r="J55" s="39"/>
      <c r="K55" s="170">
        <f t="shared" si="191"/>
        <v>0</v>
      </c>
      <c r="L55" s="243" t="str">
        <f t="shared" si="33"/>
        <v>OK</v>
      </c>
      <c r="N55" s="169"/>
      <c r="O55" s="39"/>
      <c r="P55" s="39">
        <f t="shared" si="192"/>
        <v>0</v>
      </c>
      <c r="Q55" s="39"/>
      <c r="R55" s="39"/>
      <c r="S55" s="39"/>
      <c r="T55" s="170">
        <f t="shared" si="193"/>
        <v>0</v>
      </c>
      <c r="V55" s="169"/>
      <c r="W55" s="39"/>
      <c r="X55" s="39">
        <f t="shared" si="194"/>
        <v>0</v>
      </c>
      <c r="Y55" s="39"/>
      <c r="Z55" s="39"/>
      <c r="AA55" s="39"/>
      <c r="AB55" s="170">
        <f t="shared" si="195"/>
        <v>0</v>
      </c>
      <c r="AD55" s="169"/>
      <c r="AE55" s="39"/>
      <c r="AF55" s="39">
        <f t="shared" si="196"/>
        <v>0</v>
      </c>
      <c r="AG55" s="39"/>
      <c r="AH55" s="39"/>
      <c r="AI55" s="39"/>
      <c r="AJ55" s="170">
        <f t="shared" si="197"/>
        <v>0</v>
      </c>
      <c r="AL55" s="169"/>
      <c r="AM55" s="39"/>
      <c r="AN55" s="39">
        <f t="shared" si="198"/>
        <v>0</v>
      </c>
      <c r="AO55" s="39"/>
      <c r="AP55" s="39"/>
      <c r="AQ55" s="39"/>
      <c r="AR55" s="170">
        <f t="shared" si="199"/>
        <v>0</v>
      </c>
      <c r="AT55" s="169"/>
      <c r="AU55" s="39">
        <f>F55</f>
        <v>0</v>
      </c>
      <c r="AV55" s="39">
        <f t="shared" ref="AV55:AX56" si="212">G55</f>
        <v>0</v>
      </c>
      <c r="AW55" s="39">
        <f t="shared" si="212"/>
        <v>0</v>
      </c>
      <c r="AX55" s="39">
        <f t="shared" si="212"/>
        <v>0</v>
      </c>
      <c r="AY55" s="39"/>
      <c r="AZ55" s="170">
        <f t="shared" si="201"/>
        <v>0</v>
      </c>
      <c r="BB55" s="169"/>
      <c r="BC55" s="39"/>
      <c r="BD55" s="39">
        <f t="shared" si="202"/>
        <v>0</v>
      </c>
      <c r="BE55" s="39"/>
      <c r="BF55" s="39"/>
      <c r="BG55" s="39"/>
      <c r="BH55" s="170">
        <f t="shared" si="203"/>
        <v>0</v>
      </c>
      <c r="BJ55" s="169"/>
      <c r="BK55" s="39"/>
      <c r="BL55" s="39">
        <f t="shared" si="204"/>
        <v>0</v>
      </c>
      <c r="BM55" s="39"/>
      <c r="BN55" s="39"/>
      <c r="BO55" s="39"/>
      <c r="BP55" s="170">
        <f t="shared" si="205"/>
        <v>0</v>
      </c>
      <c r="BR55" s="169"/>
      <c r="BS55" s="39"/>
      <c r="BT55" s="39">
        <f t="shared" si="206"/>
        <v>0</v>
      </c>
      <c r="BU55" s="39"/>
      <c r="BV55" s="39"/>
      <c r="BW55" s="39"/>
      <c r="BX55" s="170">
        <f t="shared" si="207"/>
        <v>0</v>
      </c>
      <c r="BZ55" s="169"/>
      <c r="CA55" s="39"/>
      <c r="CB55" s="39">
        <f t="shared" si="208"/>
        <v>0</v>
      </c>
      <c r="CC55" s="39"/>
      <c r="CD55" s="39"/>
      <c r="CE55" s="39"/>
      <c r="CF55" s="170">
        <f t="shared" si="209"/>
        <v>0</v>
      </c>
      <c r="CH55" s="169"/>
      <c r="CI55" s="192">
        <f t="shared" si="210"/>
        <v>0</v>
      </c>
      <c r="CJ55" s="192">
        <f t="shared" si="210"/>
        <v>0</v>
      </c>
      <c r="CK55" s="192">
        <f t="shared" si="210"/>
        <v>0</v>
      </c>
      <c r="CL55" s="192">
        <f t="shared" si="210"/>
        <v>0</v>
      </c>
      <c r="CM55" s="192">
        <f t="shared" si="210"/>
        <v>0</v>
      </c>
      <c r="CN55" s="170">
        <f t="shared" si="211"/>
        <v>0</v>
      </c>
      <c r="CO55" s="243" t="str">
        <f t="shared" si="44"/>
        <v>OK</v>
      </c>
    </row>
    <row r="56" spans="1:93" ht="15.75" hidden="1" thickBot="1" x14ac:dyDescent="0.3">
      <c r="A56" s="3"/>
      <c r="B56" s="41" t="s">
        <v>64</v>
      </c>
      <c r="C56" s="225" t="s">
        <v>251</v>
      </c>
      <c r="D56" s="225" t="s">
        <v>224</v>
      </c>
      <c r="E56" s="169"/>
      <c r="F56" s="39">
        <f t="shared" si="189"/>
        <v>0</v>
      </c>
      <c r="G56" s="39">
        <f t="shared" si="190"/>
        <v>0</v>
      </c>
      <c r="H56" s="39"/>
      <c r="I56" s="39"/>
      <c r="J56" s="39"/>
      <c r="K56" s="170">
        <f t="shared" si="191"/>
        <v>0</v>
      </c>
      <c r="L56" s="243" t="str">
        <f t="shared" si="33"/>
        <v>OK</v>
      </c>
      <c r="N56" s="169"/>
      <c r="O56" s="39"/>
      <c r="P56" s="39">
        <f t="shared" si="192"/>
        <v>0</v>
      </c>
      <c r="Q56" s="39"/>
      <c r="R56" s="39"/>
      <c r="S56" s="39"/>
      <c r="T56" s="170">
        <f t="shared" si="193"/>
        <v>0</v>
      </c>
      <c r="V56" s="169"/>
      <c r="W56" s="39"/>
      <c r="X56" s="39">
        <f t="shared" si="194"/>
        <v>0</v>
      </c>
      <c r="Y56" s="39"/>
      <c r="Z56" s="39"/>
      <c r="AA56" s="39"/>
      <c r="AB56" s="170">
        <f t="shared" si="195"/>
        <v>0</v>
      </c>
      <c r="AD56" s="169"/>
      <c r="AE56" s="39"/>
      <c r="AF56" s="39">
        <f t="shared" si="196"/>
        <v>0</v>
      </c>
      <c r="AG56" s="39"/>
      <c r="AH56" s="39"/>
      <c r="AI56" s="39"/>
      <c r="AJ56" s="170">
        <f t="shared" si="197"/>
        <v>0</v>
      </c>
      <c r="AL56" s="169"/>
      <c r="AM56" s="39"/>
      <c r="AN56" s="39">
        <f t="shared" si="198"/>
        <v>0</v>
      </c>
      <c r="AO56" s="39"/>
      <c r="AP56" s="39"/>
      <c r="AQ56" s="39"/>
      <c r="AR56" s="170">
        <f t="shared" si="199"/>
        <v>0</v>
      </c>
      <c r="AT56" s="169"/>
      <c r="AU56" s="39">
        <f>F56</f>
        <v>0</v>
      </c>
      <c r="AV56" s="39">
        <f t="shared" si="212"/>
        <v>0</v>
      </c>
      <c r="AW56" s="39">
        <f t="shared" si="212"/>
        <v>0</v>
      </c>
      <c r="AX56" s="39">
        <f t="shared" si="212"/>
        <v>0</v>
      </c>
      <c r="AY56" s="39"/>
      <c r="AZ56" s="170">
        <f t="shared" si="201"/>
        <v>0</v>
      </c>
      <c r="BB56" s="169"/>
      <c r="BC56" s="39"/>
      <c r="BD56" s="39">
        <f t="shared" si="202"/>
        <v>0</v>
      </c>
      <c r="BE56" s="39"/>
      <c r="BF56" s="39"/>
      <c r="BG56" s="39"/>
      <c r="BH56" s="170">
        <f t="shared" si="203"/>
        <v>0</v>
      </c>
      <c r="BJ56" s="169"/>
      <c r="BK56" s="39"/>
      <c r="BL56" s="39">
        <f t="shared" si="204"/>
        <v>0</v>
      </c>
      <c r="BM56" s="39"/>
      <c r="BN56" s="39"/>
      <c r="BO56" s="39"/>
      <c r="BP56" s="170">
        <f t="shared" si="205"/>
        <v>0</v>
      </c>
      <c r="BR56" s="169"/>
      <c r="BS56" s="39"/>
      <c r="BT56" s="39">
        <f t="shared" si="206"/>
        <v>0</v>
      </c>
      <c r="BU56" s="39"/>
      <c r="BV56" s="39"/>
      <c r="BW56" s="39"/>
      <c r="BX56" s="170">
        <f t="shared" si="207"/>
        <v>0</v>
      </c>
      <c r="BZ56" s="169"/>
      <c r="CA56" s="39"/>
      <c r="CB56" s="39">
        <f t="shared" si="208"/>
        <v>0</v>
      </c>
      <c r="CC56" s="39"/>
      <c r="CD56" s="39"/>
      <c r="CE56" s="39"/>
      <c r="CF56" s="170">
        <f t="shared" si="209"/>
        <v>0</v>
      </c>
      <c r="CH56" s="169"/>
      <c r="CI56" s="192">
        <f t="shared" si="210"/>
        <v>0</v>
      </c>
      <c r="CJ56" s="192">
        <f t="shared" si="210"/>
        <v>0</v>
      </c>
      <c r="CK56" s="192">
        <f t="shared" si="210"/>
        <v>0</v>
      </c>
      <c r="CL56" s="192">
        <f t="shared" si="210"/>
        <v>0</v>
      </c>
      <c r="CM56" s="192">
        <f t="shared" si="210"/>
        <v>0</v>
      </c>
      <c r="CN56" s="170">
        <f t="shared" si="211"/>
        <v>0</v>
      </c>
      <c r="CO56" s="243" t="str">
        <f t="shared" si="44"/>
        <v>OK</v>
      </c>
    </row>
    <row r="57" spans="1:93" ht="15.75" thickBot="1" x14ac:dyDescent="0.3">
      <c r="A57" s="3"/>
      <c r="B57" s="41" t="s">
        <v>65</v>
      </c>
      <c r="C57" s="226" t="s">
        <v>427</v>
      </c>
      <c r="D57" s="225" t="s">
        <v>224</v>
      </c>
      <c r="E57" s="169">
        <v>20</v>
      </c>
      <c r="F57" s="39">
        <f t="shared" si="189"/>
        <v>5720</v>
      </c>
      <c r="G57" s="39">
        <f t="shared" si="190"/>
        <v>858</v>
      </c>
      <c r="H57" s="39"/>
      <c r="I57" s="39">
        <v>12000</v>
      </c>
      <c r="J57" s="39"/>
      <c r="K57" s="170">
        <f t="shared" si="191"/>
        <v>18578</v>
      </c>
      <c r="L57" s="243" t="str">
        <f t="shared" si="33"/>
        <v>OK</v>
      </c>
      <c r="N57" s="169"/>
      <c r="O57" s="39"/>
      <c r="P57" s="39">
        <f t="shared" si="192"/>
        <v>0</v>
      </c>
      <c r="Q57" s="39"/>
      <c r="R57" s="39"/>
      <c r="S57" s="39"/>
      <c r="T57" s="170">
        <f t="shared" si="193"/>
        <v>0</v>
      </c>
      <c r="V57" s="169"/>
      <c r="W57" s="39"/>
      <c r="X57" s="39">
        <f t="shared" si="194"/>
        <v>0</v>
      </c>
      <c r="Y57" s="39"/>
      <c r="Z57" s="39"/>
      <c r="AA57" s="39"/>
      <c r="AB57" s="170">
        <f t="shared" si="195"/>
        <v>0</v>
      </c>
      <c r="AD57" s="169"/>
      <c r="AE57" s="39"/>
      <c r="AF57" s="39">
        <f t="shared" si="196"/>
        <v>0</v>
      </c>
      <c r="AG57" s="39"/>
      <c r="AH57" s="39"/>
      <c r="AI57" s="39"/>
      <c r="AJ57" s="170">
        <f t="shared" si="197"/>
        <v>0</v>
      </c>
      <c r="AL57" s="169"/>
      <c r="AM57" s="39"/>
      <c r="AN57" s="39">
        <f t="shared" si="198"/>
        <v>0</v>
      </c>
      <c r="AO57" s="39"/>
      <c r="AP57" s="39"/>
      <c r="AQ57" s="39"/>
      <c r="AR57" s="170">
        <f t="shared" si="199"/>
        <v>0</v>
      </c>
      <c r="AT57" s="169"/>
      <c r="AU57" s="39"/>
      <c r="AV57" s="39">
        <f t="shared" si="200"/>
        <v>0</v>
      </c>
      <c r="AW57" s="39"/>
      <c r="AX57" s="39"/>
      <c r="AY57" s="39"/>
      <c r="AZ57" s="170">
        <f t="shared" si="201"/>
        <v>0</v>
      </c>
      <c r="BB57" s="169"/>
      <c r="BC57" s="39"/>
      <c r="BD57" s="39">
        <f t="shared" si="202"/>
        <v>0</v>
      </c>
      <c r="BE57" s="39"/>
      <c r="BF57" s="39"/>
      <c r="BG57" s="39"/>
      <c r="BH57" s="170">
        <f t="shared" si="203"/>
        <v>0</v>
      </c>
      <c r="BJ57" s="169"/>
      <c r="BK57" s="39"/>
      <c r="BL57" s="39">
        <f t="shared" si="204"/>
        <v>0</v>
      </c>
      <c r="BM57" s="39"/>
      <c r="BN57" s="39"/>
      <c r="BO57" s="39"/>
      <c r="BP57" s="170">
        <f t="shared" si="205"/>
        <v>0</v>
      </c>
      <c r="BR57" s="169"/>
      <c r="BS57" s="39"/>
      <c r="BT57" s="39">
        <f t="shared" si="206"/>
        <v>0</v>
      </c>
      <c r="BU57" s="39"/>
      <c r="BV57" s="39"/>
      <c r="BW57" s="39"/>
      <c r="BX57" s="170">
        <f t="shared" si="207"/>
        <v>0</v>
      </c>
      <c r="BZ57" s="169"/>
      <c r="CA57" s="39">
        <f>F57</f>
        <v>5720</v>
      </c>
      <c r="CB57" s="39">
        <f t="shared" ref="CB57:CD57" si="213">G57</f>
        <v>858</v>
      </c>
      <c r="CC57" s="39">
        <f t="shared" si="213"/>
        <v>0</v>
      </c>
      <c r="CD57" s="39">
        <f t="shared" si="213"/>
        <v>12000</v>
      </c>
      <c r="CE57" s="39"/>
      <c r="CF57" s="170">
        <f t="shared" si="209"/>
        <v>18578</v>
      </c>
      <c r="CH57" s="169"/>
      <c r="CI57" s="192">
        <f t="shared" si="210"/>
        <v>5720</v>
      </c>
      <c r="CJ57" s="192">
        <f t="shared" si="210"/>
        <v>858</v>
      </c>
      <c r="CK57" s="192">
        <f t="shared" si="210"/>
        <v>0</v>
      </c>
      <c r="CL57" s="192">
        <f t="shared" si="210"/>
        <v>12000</v>
      </c>
      <c r="CM57" s="192">
        <f t="shared" si="210"/>
        <v>0</v>
      </c>
      <c r="CN57" s="170">
        <f t="shared" si="211"/>
        <v>18578</v>
      </c>
      <c r="CO57" s="243" t="str">
        <f t="shared" si="44"/>
        <v>OK</v>
      </c>
    </row>
    <row r="58" spans="1:93" ht="30.75" thickBot="1" x14ac:dyDescent="0.3">
      <c r="A58" s="3"/>
      <c r="B58" s="41" t="s">
        <v>312</v>
      </c>
      <c r="C58" s="226" t="s">
        <v>428</v>
      </c>
      <c r="D58" s="225" t="s">
        <v>431</v>
      </c>
      <c r="E58" s="169">
        <v>10</v>
      </c>
      <c r="F58" s="39">
        <f t="shared" si="189"/>
        <v>2860</v>
      </c>
      <c r="G58" s="39">
        <f t="shared" si="190"/>
        <v>429</v>
      </c>
      <c r="H58" s="39"/>
      <c r="I58" s="39">
        <v>3000</v>
      </c>
      <c r="J58" s="39"/>
      <c r="K58" s="170">
        <f t="shared" si="191"/>
        <v>6289</v>
      </c>
      <c r="L58" s="243" t="str">
        <f t="shared" si="33"/>
        <v>OK</v>
      </c>
      <c r="N58" s="169"/>
      <c r="O58" s="39"/>
      <c r="P58" s="39">
        <f t="shared" si="192"/>
        <v>0</v>
      </c>
      <c r="Q58" s="39"/>
      <c r="R58" s="39"/>
      <c r="S58" s="39"/>
      <c r="T58" s="170">
        <f t="shared" si="193"/>
        <v>0</v>
      </c>
      <c r="V58" s="169"/>
      <c r="W58" s="39"/>
      <c r="X58" s="39">
        <f t="shared" si="194"/>
        <v>0</v>
      </c>
      <c r="Y58" s="39"/>
      <c r="Z58" s="39">
        <f>$I$58/2</f>
        <v>1500</v>
      </c>
      <c r="AA58" s="39"/>
      <c r="AB58" s="170">
        <f t="shared" si="195"/>
        <v>1500</v>
      </c>
      <c r="AD58" s="169"/>
      <c r="AE58" s="39">
        <f>$F$58*0.5</f>
        <v>1430</v>
      </c>
      <c r="AF58" s="39">
        <f t="shared" si="196"/>
        <v>214.5</v>
      </c>
      <c r="AG58" s="39"/>
      <c r="AH58" s="39">
        <f>$I$58/2</f>
        <v>1500</v>
      </c>
      <c r="AI58" s="39"/>
      <c r="AJ58" s="170">
        <f t="shared" si="197"/>
        <v>3144.5</v>
      </c>
      <c r="AL58" s="169"/>
      <c r="AM58" s="39">
        <f>$F$58*0.25</f>
        <v>715</v>
      </c>
      <c r="AN58" s="39">
        <f t="shared" si="198"/>
        <v>107.25</v>
      </c>
      <c r="AO58" s="39"/>
      <c r="AP58" s="39"/>
      <c r="AQ58" s="39"/>
      <c r="AR58" s="170">
        <f t="shared" si="199"/>
        <v>822.25</v>
      </c>
      <c r="AT58" s="169"/>
      <c r="AU58" s="39">
        <f>$F$58*0.25</f>
        <v>715</v>
      </c>
      <c r="AV58" s="39">
        <f t="shared" si="200"/>
        <v>107.25</v>
      </c>
      <c r="AW58" s="39"/>
      <c r="AX58" s="39"/>
      <c r="AY58" s="39"/>
      <c r="AZ58" s="170">
        <f t="shared" si="201"/>
        <v>822.25</v>
      </c>
      <c r="BB58" s="169"/>
      <c r="BC58" s="39"/>
      <c r="BD58" s="39">
        <f t="shared" si="202"/>
        <v>0</v>
      </c>
      <c r="BE58" s="39"/>
      <c r="BF58" s="39"/>
      <c r="BG58" s="39"/>
      <c r="BH58" s="170">
        <f t="shared" si="203"/>
        <v>0</v>
      </c>
      <c r="BJ58" s="169"/>
      <c r="BK58" s="39"/>
      <c r="BL58" s="39">
        <f t="shared" si="204"/>
        <v>0</v>
      </c>
      <c r="BM58" s="39"/>
      <c r="BN58" s="39"/>
      <c r="BO58" s="39"/>
      <c r="BP58" s="170">
        <f t="shared" si="205"/>
        <v>0</v>
      </c>
      <c r="BR58" s="169"/>
      <c r="BS58" s="39"/>
      <c r="BT58" s="39">
        <f t="shared" si="206"/>
        <v>0</v>
      </c>
      <c r="BU58" s="39"/>
      <c r="BV58" s="39"/>
      <c r="BW58" s="39"/>
      <c r="BX58" s="170">
        <f t="shared" si="207"/>
        <v>0</v>
      </c>
      <c r="BZ58" s="169"/>
      <c r="CA58" s="39"/>
      <c r="CB58" s="39">
        <f t="shared" si="208"/>
        <v>0</v>
      </c>
      <c r="CC58" s="39"/>
      <c r="CD58" s="39"/>
      <c r="CE58" s="39"/>
      <c r="CF58" s="170">
        <f t="shared" si="209"/>
        <v>0</v>
      </c>
      <c r="CH58" s="169"/>
      <c r="CI58" s="192">
        <f t="shared" si="210"/>
        <v>2860</v>
      </c>
      <c r="CJ58" s="192">
        <f t="shared" si="210"/>
        <v>429</v>
      </c>
      <c r="CK58" s="192">
        <f t="shared" si="210"/>
        <v>0</v>
      </c>
      <c r="CL58" s="192">
        <f t="shared" si="210"/>
        <v>3000</v>
      </c>
      <c r="CM58" s="192">
        <f t="shared" si="210"/>
        <v>0</v>
      </c>
      <c r="CN58" s="170">
        <f t="shared" si="211"/>
        <v>6289</v>
      </c>
      <c r="CO58" s="243" t="str">
        <f t="shared" si="44"/>
        <v>OK</v>
      </c>
    </row>
    <row r="59" spans="1:93" ht="15.75" thickBot="1" x14ac:dyDescent="0.3">
      <c r="A59" s="3"/>
      <c r="B59" s="41"/>
      <c r="C59" s="93"/>
      <c r="D59" s="7"/>
      <c r="E59" s="169"/>
      <c r="F59" s="39">
        <f t="shared" si="189"/>
        <v>0</v>
      </c>
      <c r="G59" s="39">
        <f t="shared" si="190"/>
        <v>0</v>
      </c>
      <c r="H59" s="39"/>
      <c r="I59" s="39"/>
      <c r="J59" s="39"/>
      <c r="K59" s="170">
        <f t="shared" si="191"/>
        <v>0</v>
      </c>
      <c r="L59" s="243" t="str">
        <f t="shared" si="33"/>
        <v>OK</v>
      </c>
      <c r="N59" s="169"/>
      <c r="O59" s="39"/>
      <c r="P59" s="39">
        <f t="shared" si="192"/>
        <v>0</v>
      </c>
      <c r="Q59" s="39"/>
      <c r="R59" s="39"/>
      <c r="S59" s="39"/>
      <c r="T59" s="170">
        <f t="shared" si="193"/>
        <v>0</v>
      </c>
      <c r="V59" s="169"/>
      <c r="W59" s="39"/>
      <c r="X59" s="39">
        <f t="shared" si="194"/>
        <v>0</v>
      </c>
      <c r="Y59" s="39"/>
      <c r="Z59" s="39"/>
      <c r="AA59" s="39"/>
      <c r="AB59" s="170">
        <f t="shared" si="195"/>
        <v>0</v>
      </c>
      <c r="AD59" s="169"/>
      <c r="AE59" s="39"/>
      <c r="AF59" s="39">
        <f t="shared" si="196"/>
        <v>0</v>
      </c>
      <c r="AG59" s="39"/>
      <c r="AH59" s="39"/>
      <c r="AI59" s="39"/>
      <c r="AJ59" s="170">
        <f t="shared" si="197"/>
        <v>0</v>
      </c>
      <c r="AL59" s="169"/>
      <c r="AM59" s="39"/>
      <c r="AN59" s="39">
        <f t="shared" si="198"/>
        <v>0</v>
      </c>
      <c r="AO59" s="39"/>
      <c r="AP59" s="39"/>
      <c r="AQ59" s="39"/>
      <c r="AR59" s="170">
        <f t="shared" si="199"/>
        <v>0</v>
      </c>
      <c r="AT59" s="169"/>
      <c r="AU59" s="39"/>
      <c r="AV59" s="39">
        <f t="shared" si="200"/>
        <v>0</v>
      </c>
      <c r="AW59" s="39"/>
      <c r="AX59" s="39"/>
      <c r="AY59" s="39"/>
      <c r="AZ59" s="170">
        <f t="shared" si="201"/>
        <v>0</v>
      </c>
      <c r="BB59" s="169"/>
      <c r="BC59" s="39"/>
      <c r="BD59" s="39">
        <f t="shared" si="202"/>
        <v>0</v>
      </c>
      <c r="BE59" s="39"/>
      <c r="BF59" s="39"/>
      <c r="BG59" s="39"/>
      <c r="BH59" s="170">
        <f t="shared" si="203"/>
        <v>0</v>
      </c>
      <c r="BJ59" s="169"/>
      <c r="BK59" s="39"/>
      <c r="BL59" s="39">
        <f t="shared" si="204"/>
        <v>0</v>
      </c>
      <c r="BM59" s="39"/>
      <c r="BN59" s="39"/>
      <c r="BO59" s="39"/>
      <c r="BP59" s="170">
        <f t="shared" si="205"/>
        <v>0</v>
      </c>
      <c r="BR59" s="169"/>
      <c r="BS59" s="39"/>
      <c r="BT59" s="39">
        <f t="shared" si="206"/>
        <v>0</v>
      </c>
      <c r="BU59" s="39"/>
      <c r="BV59" s="39"/>
      <c r="BW59" s="39"/>
      <c r="BX59" s="170">
        <f t="shared" si="207"/>
        <v>0</v>
      </c>
      <c r="BZ59" s="169"/>
      <c r="CA59" s="39"/>
      <c r="CB59" s="39">
        <f t="shared" si="208"/>
        <v>0</v>
      </c>
      <c r="CC59" s="39"/>
      <c r="CD59" s="39"/>
      <c r="CE59" s="39"/>
      <c r="CF59" s="170">
        <f t="shared" si="209"/>
        <v>0</v>
      </c>
      <c r="CH59" s="169"/>
      <c r="CI59" s="192">
        <f t="shared" si="210"/>
        <v>0</v>
      </c>
      <c r="CJ59" s="192">
        <f t="shared" si="210"/>
        <v>0</v>
      </c>
      <c r="CK59" s="192">
        <f t="shared" si="210"/>
        <v>0</v>
      </c>
      <c r="CL59" s="192">
        <f t="shared" si="210"/>
        <v>0</v>
      </c>
      <c r="CM59" s="192">
        <f t="shared" si="210"/>
        <v>0</v>
      </c>
      <c r="CN59" s="170">
        <f t="shared" si="211"/>
        <v>0</v>
      </c>
      <c r="CO59" s="243" t="str">
        <f t="shared" si="44"/>
        <v>OK</v>
      </c>
    </row>
    <row r="60" spans="1:93" ht="15.75" thickBot="1" x14ac:dyDescent="0.3">
      <c r="A60" s="3"/>
      <c r="B60" s="41"/>
      <c r="C60" s="93"/>
      <c r="D60" s="7"/>
      <c r="E60" s="169"/>
      <c r="F60" s="39">
        <f t="shared" si="189"/>
        <v>0</v>
      </c>
      <c r="G60" s="39">
        <f t="shared" si="190"/>
        <v>0</v>
      </c>
      <c r="H60" s="39"/>
      <c r="I60" s="39"/>
      <c r="J60" s="39"/>
      <c r="K60" s="170">
        <f t="shared" si="191"/>
        <v>0</v>
      </c>
      <c r="L60" s="243" t="str">
        <f t="shared" si="33"/>
        <v>OK</v>
      </c>
      <c r="N60" s="169"/>
      <c r="O60" s="39"/>
      <c r="P60" s="39">
        <f t="shared" si="192"/>
        <v>0</v>
      </c>
      <c r="Q60" s="39"/>
      <c r="R60" s="39"/>
      <c r="S60" s="39"/>
      <c r="T60" s="170">
        <f t="shared" si="193"/>
        <v>0</v>
      </c>
      <c r="V60" s="169"/>
      <c r="W60" s="39"/>
      <c r="X60" s="39">
        <f t="shared" si="194"/>
        <v>0</v>
      </c>
      <c r="Y60" s="39"/>
      <c r="Z60" s="39"/>
      <c r="AA60" s="39"/>
      <c r="AB60" s="170">
        <f t="shared" si="195"/>
        <v>0</v>
      </c>
      <c r="AD60" s="169"/>
      <c r="AE60" s="39"/>
      <c r="AF60" s="39">
        <f t="shared" si="196"/>
        <v>0</v>
      </c>
      <c r="AG60" s="39"/>
      <c r="AH60" s="39"/>
      <c r="AI60" s="39"/>
      <c r="AJ60" s="170">
        <f t="shared" si="197"/>
        <v>0</v>
      </c>
      <c r="AL60" s="169"/>
      <c r="AM60" s="39"/>
      <c r="AN60" s="39">
        <f t="shared" si="198"/>
        <v>0</v>
      </c>
      <c r="AO60" s="39"/>
      <c r="AP60" s="39"/>
      <c r="AQ60" s="39"/>
      <c r="AR60" s="170">
        <f t="shared" si="199"/>
        <v>0</v>
      </c>
      <c r="AT60" s="169"/>
      <c r="AU60" s="39"/>
      <c r="AV60" s="39">
        <f t="shared" si="200"/>
        <v>0</v>
      </c>
      <c r="AW60" s="39"/>
      <c r="AX60" s="39"/>
      <c r="AY60" s="39"/>
      <c r="AZ60" s="170">
        <f t="shared" si="201"/>
        <v>0</v>
      </c>
      <c r="BB60" s="169"/>
      <c r="BC60" s="39"/>
      <c r="BD60" s="39">
        <f t="shared" si="202"/>
        <v>0</v>
      </c>
      <c r="BE60" s="39"/>
      <c r="BF60" s="39"/>
      <c r="BG60" s="39"/>
      <c r="BH60" s="170">
        <f t="shared" si="203"/>
        <v>0</v>
      </c>
      <c r="BJ60" s="169"/>
      <c r="BK60" s="39"/>
      <c r="BL60" s="39">
        <f t="shared" si="204"/>
        <v>0</v>
      </c>
      <c r="BM60" s="39"/>
      <c r="BN60" s="39"/>
      <c r="BO60" s="39"/>
      <c r="BP60" s="170">
        <f t="shared" si="205"/>
        <v>0</v>
      </c>
      <c r="BR60" s="169"/>
      <c r="BS60" s="39"/>
      <c r="BT60" s="39">
        <f t="shared" si="206"/>
        <v>0</v>
      </c>
      <c r="BU60" s="39"/>
      <c r="BV60" s="39"/>
      <c r="BW60" s="39"/>
      <c r="BX60" s="170">
        <f t="shared" si="207"/>
        <v>0</v>
      </c>
      <c r="BZ60" s="169"/>
      <c r="CA60" s="39"/>
      <c r="CB60" s="39">
        <f t="shared" si="208"/>
        <v>0</v>
      </c>
      <c r="CC60" s="39"/>
      <c r="CD60" s="39"/>
      <c r="CE60" s="39"/>
      <c r="CF60" s="170">
        <f t="shared" si="209"/>
        <v>0</v>
      </c>
      <c r="CH60" s="169"/>
      <c r="CI60" s="192">
        <f t="shared" si="210"/>
        <v>0</v>
      </c>
      <c r="CJ60" s="192">
        <f t="shared" si="210"/>
        <v>0</v>
      </c>
      <c r="CK60" s="192">
        <f t="shared" si="210"/>
        <v>0</v>
      </c>
      <c r="CL60" s="192">
        <f t="shared" si="210"/>
        <v>0</v>
      </c>
      <c r="CM60" s="192">
        <f t="shared" si="210"/>
        <v>0</v>
      </c>
      <c r="CN60" s="170">
        <f t="shared" si="211"/>
        <v>0</v>
      </c>
      <c r="CO60" s="243" t="str">
        <f t="shared" si="44"/>
        <v>OK</v>
      </c>
    </row>
    <row r="61" spans="1:93" ht="16.5" thickBot="1" x14ac:dyDescent="0.3">
      <c r="A61" s="4"/>
      <c r="B61" s="25" t="s">
        <v>83</v>
      </c>
      <c r="C61" s="150"/>
      <c r="D61" s="6"/>
      <c r="E61" s="176"/>
      <c r="F61" s="51">
        <f>SUM(F35:F60)</f>
        <v>21164</v>
      </c>
      <c r="G61" s="51">
        <f t="shared" ref="G61:K61" si="214">SUM(G35:G60)</f>
        <v>3174.6000000000004</v>
      </c>
      <c r="H61" s="51">
        <f t="shared" si="214"/>
        <v>1800</v>
      </c>
      <c r="I61" s="51">
        <f t="shared" si="214"/>
        <v>16300</v>
      </c>
      <c r="J61" s="51">
        <f t="shared" si="214"/>
        <v>0</v>
      </c>
      <c r="K61" s="180">
        <f t="shared" si="214"/>
        <v>42438.600000000006</v>
      </c>
      <c r="L61" s="243" t="str">
        <f t="shared" si="33"/>
        <v>OK</v>
      </c>
      <c r="N61" s="176"/>
      <c r="O61" s="51">
        <f>SUM(O35:O60)</f>
        <v>2545.3999999999996</v>
      </c>
      <c r="P61" s="51">
        <f t="shared" ref="P61:T61" si="215">SUM(P35:P60)</f>
        <v>381.80999999999995</v>
      </c>
      <c r="Q61" s="51">
        <f t="shared" si="215"/>
        <v>600</v>
      </c>
      <c r="R61" s="51">
        <f t="shared" si="215"/>
        <v>300</v>
      </c>
      <c r="S61" s="51">
        <f t="shared" si="215"/>
        <v>0</v>
      </c>
      <c r="T61" s="180">
        <f t="shared" si="215"/>
        <v>3827.2100000000005</v>
      </c>
      <c r="V61" s="176"/>
      <c r="W61" s="51">
        <f>SUM(W35:W60)</f>
        <v>1673.1</v>
      </c>
      <c r="X61" s="51">
        <f t="shared" ref="X61:AB61" si="216">SUM(X35:X60)</f>
        <v>250.96499999999997</v>
      </c>
      <c r="Y61" s="51">
        <f t="shared" si="216"/>
        <v>0</v>
      </c>
      <c r="Z61" s="51">
        <f t="shared" si="216"/>
        <v>2500</v>
      </c>
      <c r="AA61" s="51">
        <f t="shared" si="216"/>
        <v>0</v>
      </c>
      <c r="AB61" s="180">
        <f t="shared" si="216"/>
        <v>4424.0650000000005</v>
      </c>
      <c r="AD61" s="176"/>
      <c r="AE61" s="51">
        <f>SUM(AE35:AE60)</f>
        <v>2931.5</v>
      </c>
      <c r="AF61" s="51">
        <f t="shared" ref="AF61:AJ61" si="217">SUM(AF35:AF60)</f>
        <v>439.72500000000002</v>
      </c>
      <c r="AG61" s="51">
        <f t="shared" si="217"/>
        <v>0</v>
      </c>
      <c r="AH61" s="51">
        <f t="shared" si="217"/>
        <v>1500</v>
      </c>
      <c r="AI61" s="51">
        <f t="shared" si="217"/>
        <v>0</v>
      </c>
      <c r="AJ61" s="180">
        <f t="shared" si="217"/>
        <v>4871.2250000000004</v>
      </c>
      <c r="AL61" s="176"/>
      <c r="AM61" s="51">
        <f>SUM(AM35:AM60)</f>
        <v>3789.5</v>
      </c>
      <c r="AN61" s="51">
        <f t="shared" ref="AN61:AR61" si="218">SUM(AN35:AN60)</f>
        <v>568.42499999999995</v>
      </c>
      <c r="AO61" s="51">
        <f t="shared" si="218"/>
        <v>900</v>
      </c>
      <c r="AP61" s="51">
        <f t="shared" si="218"/>
        <v>0</v>
      </c>
      <c r="AQ61" s="51">
        <f t="shared" si="218"/>
        <v>0</v>
      </c>
      <c r="AR61" s="180">
        <f t="shared" si="218"/>
        <v>5257.9250000000002</v>
      </c>
      <c r="AT61" s="176"/>
      <c r="AU61" s="51">
        <f>SUM(AU35:AU60)</f>
        <v>3932.5</v>
      </c>
      <c r="AV61" s="51">
        <f t="shared" ref="AV61:AZ61" si="219">SUM(AV35:AV60)</f>
        <v>589.875</v>
      </c>
      <c r="AW61" s="51">
        <f t="shared" si="219"/>
        <v>300</v>
      </c>
      <c r="AX61" s="51">
        <f t="shared" si="219"/>
        <v>0</v>
      </c>
      <c r="AY61" s="51">
        <f t="shared" si="219"/>
        <v>0</v>
      </c>
      <c r="AZ61" s="180">
        <f t="shared" si="219"/>
        <v>4822.375</v>
      </c>
      <c r="BB61" s="176"/>
      <c r="BC61" s="51">
        <f>SUM(BC35:BC60)</f>
        <v>143</v>
      </c>
      <c r="BD61" s="51">
        <f t="shared" ref="BD61:BH61" si="220">SUM(BD35:BD60)</f>
        <v>21.450000000000003</v>
      </c>
      <c r="BE61" s="51">
        <f t="shared" si="220"/>
        <v>0</v>
      </c>
      <c r="BF61" s="51">
        <f t="shared" si="220"/>
        <v>0</v>
      </c>
      <c r="BG61" s="51">
        <f t="shared" si="220"/>
        <v>0</v>
      </c>
      <c r="BH61" s="180">
        <f t="shared" si="220"/>
        <v>164.45000000000002</v>
      </c>
      <c r="BJ61" s="176"/>
      <c r="BK61" s="51">
        <f>SUM(BK35:BK60)</f>
        <v>143</v>
      </c>
      <c r="BL61" s="51">
        <f t="shared" ref="BL61:BP61" si="221">SUM(BL35:BL60)</f>
        <v>21.450000000000003</v>
      </c>
      <c r="BM61" s="51">
        <f t="shared" si="221"/>
        <v>0</v>
      </c>
      <c r="BN61" s="51">
        <f t="shared" si="221"/>
        <v>0</v>
      </c>
      <c r="BO61" s="51">
        <f t="shared" si="221"/>
        <v>0</v>
      </c>
      <c r="BP61" s="180">
        <f t="shared" si="221"/>
        <v>164.45000000000002</v>
      </c>
      <c r="BR61" s="176"/>
      <c r="BS61" s="51">
        <f>SUM(BS35:BS60)</f>
        <v>143</v>
      </c>
      <c r="BT61" s="51">
        <f t="shared" ref="BT61:BX61" si="222">SUM(BT35:BT60)</f>
        <v>21.450000000000003</v>
      </c>
      <c r="BU61" s="51">
        <f t="shared" si="222"/>
        <v>0</v>
      </c>
      <c r="BV61" s="51">
        <f t="shared" si="222"/>
        <v>0</v>
      </c>
      <c r="BW61" s="51">
        <f t="shared" si="222"/>
        <v>0</v>
      </c>
      <c r="BX61" s="180">
        <f t="shared" si="222"/>
        <v>164.45000000000002</v>
      </c>
      <c r="BZ61" s="176"/>
      <c r="CA61" s="51">
        <f>SUM(CA35:CA60)</f>
        <v>5863</v>
      </c>
      <c r="CB61" s="51">
        <f t="shared" ref="CB61:CF61" si="223">SUM(CB35:CB60)</f>
        <v>879.45</v>
      </c>
      <c r="CC61" s="51">
        <f t="shared" si="223"/>
        <v>0</v>
      </c>
      <c r="CD61" s="51">
        <f t="shared" si="223"/>
        <v>12000</v>
      </c>
      <c r="CE61" s="51">
        <f t="shared" si="223"/>
        <v>0</v>
      </c>
      <c r="CF61" s="180">
        <f t="shared" si="223"/>
        <v>18742.45</v>
      </c>
      <c r="CH61" s="176"/>
      <c r="CI61" s="51">
        <f>SUM(CI35:CI60)</f>
        <v>21164</v>
      </c>
      <c r="CJ61" s="51">
        <f t="shared" ref="CJ61:CN61" si="224">SUM(CJ35:CJ60)</f>
        <v>3174.6000000000004</v>
      </c>
      <c r="CK61" s="51">
        <f t="shared" si="224"/>
        <v>1800</v>
      </c>
      <c r="CL61" s="51">
        <f t="shared" si="224"/>
        <v>16300</v>
      </c>
      <c r="CM61" s="51">
        <f t="shared" si="224"/>
        <v>0</v>
      </c>
      <c r="CN61" s="180">
        <f t="shared" si="224"/>
        <v>42438.600000000006</v>
      </c>
      <c r="CO61" s="243" t="str">
        <f t="shared" si="44"/>
        <v>OK</v>
      </c>
    </row>
    <row r="62" spans="1:93" ht="16.5" thickBot="1" x14ac:dyDescent="0.3">
      <c r="A62" s="22"/>
      <c r="B62" s="49" t="s">
        <v>68</v>
      </c>
      <c r="C62" s="151"/>
      <c r="D62" s="24"/>
      <c r="E62" s="181"/>
      <c r="F62" s="22"/>
      <c r="G62" s="22"/>
      <c r="H62" s="22"/>
      <c r="I62" s="22"/>
      <c r="J62" s="22"/>
      <c r="K62" s="182"/>
      <c r="L62" s="243" t="str">
        <f t="shared" si="33"/>
        <v>OK</v>
      </c>
      <c r="N62" s="181"/>
      <c r="O62" s="22"/>
      <c r="P62" s="22"/>
      <c r="Q62" s="22"/>
      <c r="R62" s="22"/>
      <c r="S62" s="22"/>
      <c r="T62" s="182"/>
      <c r="V62" s="181"/>
      <c r="W62" s="22"/>
      <c r="X62" s="22"/>
      <c r="Y62" s="22"/>
      <c r="Z62" s="22"/>
      <c r="AA62" s="22"/>
      <c r="AB62" s="182"/>
      <c r="AD62" s="181"/>
      <c r="AE62" s="22"/>
      <c r="AF62" s="22"/>
      <c r="AG62" s="22"/>
      <c r="AH62" s="22"/>
      <c r="AI62" s="22"/>
      <c r="AJ62" s="182"/>
      <c r="AL62" s="181"/>
      <c r="AM62" s="22"/>
      <c r="AN62" s="22"/>
      <c r="AO62" s="22"/>
      <c r="AP62" s="22"/>
      <c r="AQ62" s="22"/>
      <c r="AR62" s="182"/>
      <c r="AT62" s="181"/>
      <c r="AU62" s="22"/>
      <c r="AV62" s="22"/>
      <c r="AW62" s="22"/>
      <c r="AX62" s="22"/>
      <c r="AY62" s="22"/>
      <c r="AZ62" s="182"/>
      <c r="BB62" s="181"/>
      <c r="BC62" s="22"/>
      <c r="BD62" s="22"/>
      <c r="BE62" s="22"/>
      <c r="BF62" s="22"/>
      <c r="BG62" s="22"/>
      <c r="BH62" s="182"/>
      <c r="BJ62" s="181"/>
      <c r="BK62" s="22"/>
      <c r="BL62" s="22"/>
      <c r="BM62" s="22"/>
      <c r="BN62" s="22"/>
      <c r="BO62" s="22"/>
      <c r="BP62" s="182"/>
      <c r="BR62" s="181"/>
      <c r="BS62" s="22"/>
      <c r="BT62" s="22"/>
      <c r="BU62" s="22"/>
      <c r="BV62" s="22"/>
      <c r="BW62" s="22"/>
      <c r="BX62" s="182"/>
      <c r="BZ62" s="181"/>
      <c r="CA62" s="22"/>
      <c r="CB62" s="22"/>
      <c r="CC62" s="22"/>
      <c r="CD62" s="22"/>
      <c r="CE62" s="22"/>
      <c r="CF62" s="182"/>
      <c r="CH62" s="181"/>
      <c r="CI62" s="22"/>
      <c r="CJ62" s="22"/>
      <c r="CK62" s="22"/>
      <c r="CL62" s="22"/>
      <c r="CM62" s="22"/>
      <c r="CN62" s="182"/>
      <c r="CO62" s="243" t="str">
        <f t="shared" si="44"/>
        <v>OK</v>
      </c>
    </row>
    <row r="63" spans="1:93" ht="15.75" thickBot="1" x14ac:dyDescent="0.3">
      <c r="A63" s="80"/>
      <c r="B63" s="136" t="s">
        <v>316</v>
      </c>
      <c r="C63" s="136"/>
      <c r="D63" s="137"/>
      <c r="E63" s="183"/>
      <c r="F63" s="29"/>
      <c r="G63" s="29"/>
      <c r="H63" s="29"/>
      <c r="I63" s="29"/>
      <c r="J63" s="29"/>
      <c r="K63" s="184"/>
      <c r="L63" s="243" t="str">
        <f t="shared" si="33"/>
        <v>OK</v>
      </c>
      <c r="N63" s="183"/>
      <c r="O63" s="29"/>
      <c r="P63" s="29"/>
      <c r="Q63" s="29"/>
      <c r="R63" s="29"/>
      <c r="S63" s="29"/>
      <c r="T63" s="184"/>
      <c r="V63" s="183"/>
      <c r="W63" s="29"/>
      <c r="X63" s="29"/>
      <c r="Y63" s="29"/>
      <c r="Z63" s="29"/>
      <c r="AA63" s="29"/>
      <c r="AB63" s="184"/>
      <c r="AD63" s="183"/>
      <c r="AE63" s="29"/>
      <c r="AF63" s="29"/>
      <c r="AG63" s="29"/>
      <c r="AH63" s="29"/>
      <c r="AI63" s="29"/>
      <c r="AJ63" s="184"/>
      <c r="AL63" s="183"/>
      <c r="AM63" s="29"/>
      <c r="AN63" s="29"/>
      <c r="AO63" s="29"/>
      <c r="AP63" s="29"/>
      <c r="AQ63" s="29"/>
      <c r="AR63" s="184"/>
      <c r="AT63" s="183"/>
      <c r="AU63" s="29"/>
      <c r="AV63" s="29"/>
      <c r="AW63" s="29"/>
      <c r="AX63" s="29"/>
      <c r="AY63" s="29"/>
      <c r="AZ63" s="184"/>
      <c r="BB63" s="183"/>
      <c r="BC63" s="29"/>
      <c r="BD63" s="29"/>
      <c r="BE63" s="29"/>
      <c r="BF63" s="29"/>
      <c r="BG63" s="29"/>
      <c r="BH63" s="184"/>
      <c r="BJ63" s="183"/>
      <c r="BK63" s="29"/>
      <c r="BL63" s="29"/>
      <c r="BM63" s="29"/>
      <c r="BN63" s="29"/>
      <c r="BO63" s="29"/>
      <c r="BP63" s="184"/>
      <c r="BR63" s="183"/>
      <c r="BS63" s="29"/>
      <c r="BT63" s="29"/>
      <c r="BU63" s="29"/>
      <c r="BV63" s="29"/>
      <c r="BW63" s="29"/>
      <c r="BX63" s="184"/>
      <c r="BZ63" s="183"/>
      <c r="CA63" s="29"/>
      <c r="CB63" s="29"/>
      <c r="CC63" s="29"/>
      <c r="CD63" s="29"/>
      <c r="CE63" s="29"/>
      <c r="CF63" s="184"/>
      <c r="CH63" s="183"/>
      <c r="CI63" s="29"/>
      <c r="CJ63" s="29"/>
      <c r="CK63" s="29"/>
      <c r="CL63" s="29"/>
      <c r="CM63" s="29"/>
      <c r="CN63" s="184"/>
      <c r="CO63" s="243" t="str">
        <f t="shared" si="44"/>
        <v>OK</v>
      </c>
    </row>
    <row r="64" spans="1:93" ht="15.75" thickBot="1" x14ac:dyDescent="0.3">
      <c r="A64" s="3"/>
      <c r="B64" s="41" t="s">
        <v>317</v>
      </c>
      <c r="C64" s="225" t="s">
        <v>223</v>
      </c>
      <c r="D64" s="225" t="s">
        <v>224</v>
      </c>
      <c r="E64" s="169">
        <v>2</v>
      </c>
      <c r="F64" s="39">
        <f t="shared" ref="F64:F68" si="225">E64*$C$2</f>
        <v>572</v>
      </c>
      <c r="G64" s="39">
        <f t="shared" ref="G64:G112" si="226">F64*0.15</f>
        <v>85.8</v>
      </c>
      <c r="H64" s="39"/>
      <c r="I64" s="39"/>
      <c r="J64" s="39"/>
      <c r="K64" s="170">
        <f t="shared" ref="K64:K112" si="227">F64+G64+H64+I64+J64</f>
        <v>657.8</v>
      </c>
      <c r="L64" s="243" t="str">
        <f t="shared" si="33"/>
        <v>OK</v>
      </c>
      <c r="N64" s="169"/>
      <c r="O64" s="39">
        <f>F64</f>
        <v>572</v>
      </c>
      <c r="P64" s="39">
        <f t="shared" ref="P64:P68" si="228">O64*0.15</f>
        <v>85.8</v>
      </c>
      <c r="Q64" s="39"/>
      <c r="R64" s="39"/>
      <c r="S64" s="39"/>
      <c r="T64" s="170">
        <f t="shared" ref="T64:T68" si="229">O64+P64+Q64+R64+S64</f>
        <v>657.8</v>
      </c>
      <c r="V64" s="169"/>
      <c r="W64" s="39"/>
      <c r="X64" s="39">
        <f t="shared" ref="X64:X68" si="230">W64*0.15</f>
        <v>0</v>
      </c>
      <c r="Y64" s="39"/>
      <c r="Z64" s="39">
        <f>$I$64*0.2</f>
        <v>0</v>
      </c>
      <c r="AA64" s="39"/>
      <c r="AB64" s="170">
        <f t="shared" ref="AB64:AB68" si="231">W64+X64+Y64+Z64+AA64</f>
        <v>0</v>
      </c>
      <c r="AD64" s="169"/>
      <c r="AE64" s="39"/>
      <c r="AF64" s="39">
        <f t="shared" ref="AF64:AF68" si="232">AE64*0.15</f>
        <v>0</v>
      </c>
      <c r="AG64" s="39"/>
      <c r="AH64" s="39">
        <f>$I$64*0.2</f>
        <v>0</v>
      </c>
      <c r="AI64" s="39"/>
      <c r="AJ64" s="170">
        <f t="shared" ref="AJ64:AJ68" si="233">AE64+AF64+AG64+AH64+AI64</f>
        <v>0</v>
      </c>
      <c r="AL64" s="169"/>
      <c r="AM64" s="39"/>
      <c r="AN64" s="39">
        <f t="shared" ref="AN64:AN68" si="234">AM64*0.15</f>
        <v>0</v>
      </c>
      <c r="AO64" s="39"/>
      <c r="AP64" s="39">
        <f>$I$64*0.2</f>
        <v>0</v>
      </c>
      <c r="AQ64" s="39"/>
      <c r="AR64" s="170">
        <f t="shared" ref="AR64:AR68" si="235">AM64+AN64+AO64+AP64+AQ64</f>
        <v>0</v>
      </c>
      <c r="AT64" s="169"/>
      <c r="AU64" s="39"/>
      <c r="AV64" s="39">
        <f t="shared" ref="AV64:AV68" si="236">AU64*0.15</f>
        <v>0</v>
      </c>
      <c r="AW64" s="39"/>
      <c r="AX64" s="39">
        <f>$I$64*0.2</f>
        <v>0</v>
      </c>
      <c r="AY64" s="39"/>
      <c r="AZ64" s="170">
        <f t="shared" ref="AZ64:AZ68" si="237">AU64+AV64+AW64+AX64+AY64</f>
        <v>0</v>
      </c>
      <c r="BB64" s="169"/>
      <c r="BC64" s="39"/>
      <c r="BD64" s="39">
        <f t="shared" ref="BD64:BD68" si="238">BC64*0.15</f>
        <v>0</v>
      </c>
      <c r="BE64" s="39"/>
      <c r="BF64" s="39">
        <f>$I$64*0.1</f>
        <v>0</v>
      </c>
      <c r="BG64" s="39"/>
      <c r="BH64" s="170">
        <f t="shared" ref="BH64:BH68" si="239">BC64+BD64+BE64+BF64+BG64</f>
        <v>0</v>
      </c>
      <c r="BJ64" s="169"/>
      <c r="BK64" s="39"/>
      <c r="BL64" s="39">
        <f t="shared" ref="BL64:BL68" si="240">BK64*0.15</f>
        <v>0</v>
      </c>
      <c r="BM64" s="39"/>
      <c r="BN64" s="39"/>
      <c r="BO64" s="39"/>
      <c r="BP64" s="170">
        <f t="shared" ref="BP64:BP68" si="241">BK64+BL64+BM64+BN64+BO64</f>
        <v>0</v>
      </c>
      <c r="BR64" s="169"/>
      <c r="BS64" s="39"/>
      <c r="BT64" s="39">
        <f t="shared" ref="BT64:BT68" si="242">BS64*0.15</f>
        <v>0</v>
      </c>
      <c r="BU64" s="39"/>
      <c r="BV64" s="39">
        <f>$I$64*0.1</f>
        <v>0</v>
      </c>
      <c r="BW64" s="39"/>
      <c r="BX64" s="170">
        <f t="shared" ref="BX64:BX68" si="243">BS64+BT64+BU64+BV64+BW64</f>
        <v>0</v>
      </c>
      <c r="BZ64" s="169"/>
      <c r="CA64" s="39"/>
      <c r="CB64" s="39">
        <f t="shared" ref="CB64:CB68" si="244">CA64*0.15</f>
        <v>0</v>
      </c>
      <c r="CC64" s="39"/>
      <c r="CD64" s="39"/>
      <c r="CE64" s="39"/>
      <c r="CF64" s="170">
        <f t="shared" ref="CF64:CF68" si="245">CA64+CB64+CC64+CD64+CE64</f>
        <v>0</v>
      </c>
      <c r="CH64" s="169"/>
      <c r="CI64" s="192">
        <f t="shared" ref="CI64:CM68" si="246">O64+W64+AE64+AM64+AU64+BC64+BK64+BS64+CA64</f>
        <v>572</v>
      </c>
      <c r="CJ64" s="192">
        <f t="shared" si="246"/>
        <v>85.8</v>
      </c>
      <c r="CK64" s="192">
        <f t="shared" si="246"/>
        <v>0</v>
      </c>
      <c r="CL64" s="192">
        <f t="shared" si="246"/>
        <v>0</v>
      </c>
      <c r="CM64" s="192">
        <f t="shared" si="246"/>
        <v>0</v>
      </c>
      <c r="CN64" s="170">
        <f t="shared" ref="CN64:CN68" si="247">CI64+CJ64+CK64+CL64+CM64</f>
        <v>657.8</v>
      </c>
      <c r="CO64" s="243" t="str">
        <f t="shared" si="44"/>
        <v>OK</v>
      </c>
    </row>
    <row r="65" spans="1:93" ht="15.75" thickBot="1" x14ac:dyDescent="0.3">
      <c r="A65" s="3"/>
      <c r="B65" s="41" t="s">
        <v>225</v>
      </c>
      <c r="C65" s="225" t="s">
        <v>223</v>
      </c>
      <c r="D65" s="225" t="s">
        <v>224</v>
      </c>
      <c r="E65" s="169"/>
      <c r="F65" s="39">
        <f t="shared" si="225"/>
        <v>0</v>
      </c>
      <c r="G65" s="39">
        <f t="shared" si="226"/>
        <v>0</v>
      </c>
      <c r="H65" s="39"/>
      <c r="I65" s="39"/>
      <c r="J65" s="39"/>
      <c r="K65" s="170">
        <f t="shared" si="227"/>
        <v>0</v>
      </c>
      <c r="L65" s="243" t="str">
        <f t="shared" si="33"/>
        <v>OK</v>
      </c>
      <c r="N65" s="169"/>
      <c r="O65" s="39">
        <f>F65</f>
        <v>0</v>
      </c>
      <c r="P65" s="39">
        <f t="shared" si="228"/>
        <v>0</v>
      </c>
      <c r="Q65" s="39"/>
      <c r="R65" s="39"/>
      <c r="S65" s="39"/>
      <c r="T65" s="170">
        <f t="shared" si="229"/>
        <v>0</v>
      </c>
      <c r="V65" s="169"/>
      <c r="W65" s="39"/>
      <c r="X65" s="39">
        <f t="shared" si="230"/>
        <v>0</v>
      </c>
      <c r="Y65" s="39"/>
      <c r="Z65" s="39"/>
      <c r="AA65" s="39"/>
      <c r="AB65" s="170">
        <f t="shared" si="231"/>
        <v>0</v>
      </c>
      <c r="AD65" s="169"/>
      <c r="AE65" s="39"/>
      <c r="AF65" s="39">
        <f t="shared" si="232"/>
        <v>0</v>
      </c>
      <c r="AG65" s="39"/>
      <c r="AH65" s="39"/>
      <c r="AI65" s="39"/>
      <c r="AJ65" s="170">
        <f t="shared" si="233"/>
        <v>0</v>
      </c>
      <c r="AL65" s="169"/>
      <c r="AM65" s="39"/>
      <c r="AN65" s="39">
        <f t="shared" si="234"/>
        <v>0</v>
      </c>
      <c r="AO65" s="39"/>
      <c r="AP65" s="39"/>
      <c r="AQ65" s="39"/>
      <c r="AR65" s="170">
        <f t="shared" si="235"/>
        <v>0</v>
      </c>
      <c r="AT65" s="169"/>
      <c r="AU65" s="39"/>
      <c r="AV65" s="39">
        <f t="shared" si="236"/>
        <v>0</v>
      </c>
      <c r="AW65" s="39"/>
      <c r="AX65" s="39"/>
      <c r="AY65" s="39"/>
      <c r="AZ65" s="170">
        <f t="shared" si="237"/>
        <v>0</v>
      </c>
      <c r="BB65" s="169"/>
      <c r="BC65" s="39"/>
      <c r="BD65" s="39">
        <f t="shared" si="238"/>
        <v>0</v>
      </c>
      <c r="BE65" s="39"/>
      <c r="BF65" s="39"/>
      <c r="BG65" s="39"/>
      <c r="BH65" s="170">
        <f t="shared" si="239"/>
        <v>0</v>
      </c>
      <c r="BJ65" s="169"/>
      <c r="BK65" s="39"/>
      <c r="BL65" s="39">
        <f t="shared" si="240"/>
        <v>0</v>
      </c>
      <c r="BM65" s="39"/>
      <c r="BN65" s="39"/>
      <c r="BO65" s="39"/>
      <c r="BP65" s="170">
        <f t="shared" si="241"/>
        <v>0</v>
      </c>
      <c r="BR65" s="169"/>
      <c r="BS65" s="39"/>
      <c r="BT65" s="39">
        <f t="shared" si="242"/>
        <v>0</v>
      </c>
      <c r="BU65" s="39"/>
      <c r="BV65" s="39"/>
      <c r="BW65" s="39"/>
      <c r="BX65" s="170">
        <f t="shared" si="243"/>
        <v>0</v>
      </c>
      <c r="BZ65" s="169"/>
      <c r="CA65" s="39"/>
      <c r="CB65" s="39">
        <f t="shared" si="244"/>
        <v>0</v>
      </c>
      <c r="CC65" s="39"/>
      <c r="CD65" s="39"/>
      <c r="CE65" s="39"/>
      <c r="CF65" s="170">
        <f t="shared" si="245"/>
        <v>0</v>
      </c>
      <c r="CH65" s="169"/>
      <c r="CI65" s="192">
        <f t="shared" si="246"/>
        <v>0</v>
      </c>
      <c r="CJ65" s="192">
        <f t="shared" si="246"/>
        <v>0</v>
      </c>
      <c r="CK65" s="192">
        <f t="shared" si="246"/>
        <v>0</v>
      </c>
      <c r="CL65" s="192">
        <f t="shared" si="246"/>
        <v>0</v>
      </c>
      <c r="CM65" s="192">
        <f t="shared" si="246"/>
        <v>0</v>
      </c>
      <c r="CN65" s="170">
        <f t="shared" si="247"/>
        <v>0</v>
      </c>
      <c r="CO65" s="243" t="str">
        <f t="shared" si="44"/>
        <v>OK</v>
      </c>
    </row>
    <row r="66" spans="1:93" ht="15.75" thickBot="1" x14ac:dyDescent="0.3">
      <c r="A66" s="3"/>
      <c r="B66" s="41" t="s">
        <v>226</v>
      </c>
      <c r="C66" s="225" t="s">
        <v>10</v>
      </c>
      <c r="D66" s="225" t="s">
        <v>224</v>
      </c>
      <c r="E66" s="169">
        <v>21</v>
      </c>
      <c r="F66" s="39">
        <f t="shared" si="225"/>
        <v>6006</v>
      </c>
      <c r="G66" s="39">
        <f t="shared" si="226"/>
        <v>900.9</v>
      </c>
      <c r="H66" s="39">
        <f>I2*5</f>
        <v>3000</v>
      </c>
      <c r="I66" s="39"/>
      <c r="J66" s="39"/>
      <c r="K66" s="170">
        <f t="shared" si="227"/>
        <v>9906.9</v>
      </c>
      <c r="L66" s="243" t="str">
        <f t="shared" si="33"/>
        <v>OK</v>
      </c>
      <c r="N66" s="169"/>
      <c r="O66" s="39">
        <f>$F$66*0.02</f>
        <v>120.12</v>
      </c>
      <c r="P66" s="39">
        <f t="shared" si="228"/>
        <v>18.018000000000001</v>
      </c>
      <c r="Q66" s="39">
        <f>$H$66/7</f>
        <v>428.57142857142856</v>
      </c>
      <c r="R66" s="39"/>
      <c r="S66" s="39"/>
      <c r="T66" s="170">
        <f t="shared" si="229"/>
        <v>566.70942857142859</v>
      </c>
      <c r="V66" s="169"/>
      <c r="W66" s="39">
        <f>$F$66*0.1</f>
        <v>600.6</v>
      </c>
      <c r="X66" s="39">
        <f t="shared" si="230"/>
        <v>90.09</v>
      </c>
      <c r="Y66" s="39">
        <f>$H$66/7</f>
        <v>428.57142857142856</v>
      </c>
      <c r="Z66" s="39"/>
      <c r="AA66" s="39"/>
      <c r="AB66" s="170">
        <f t="shared" si="231"/>
        <v>1119.2614285714285</v>
      </c>
      <c r="AD66" s="169"/>
      <c r="AE66" s="39">
        <f>$F$66*0.3</f>
        <v>1801.8</v>
      </c>
      <c r="AF66" s="39">
        <f t="shared" si="232"/>
        <v>270.27</v>
      </c>
      <c r="AG66" s="39">
        <f>$H$66/7</f>
        <v>428.57142857142856</v>
      </c>
      <c r="AH66" s="39"/>
      <c r="AI66" s="39"/>
      <c r="AJ66" s="170">
        <f t="shared" si="233"/>
        <v>2500.6414285714282</v>
      </c>
      <c r="AL66" s="169"/>
      <c r="AM66" s="39">
        <f>$F$66*0.3</f>
        <v>1801.8</v>
      </c>
      <c r="AN66" s="39">
        <f t="shared" si="234"/>
        <v>270.27</v>
      </c>
      <c r="AO66" s="39">
        <f>$H$66/7</f>
        <v>428.57142857142856</v>
      </c>
      <c r="AP66" s="39"/>
      <c r="AQ66" s="39"/>
      <c r="AR66" s="170">
        <f t="shared" si="235"/>
        <v>2500.6414285714282</v>
      </c>
      <c r="AT66" s="169"/>
      <c r="AU66" s="39">
        <f>$F$66*0.2</f>
        <v>1201.2</v>
      </c>
      <c r="AV66" s="39">
        <f t="shared" si="236"/>
        <v>180.18</v>
      </c>
      <c r="AW66" s="39">
        <f>$H$66/7</f>
        <v>428.57142857142856</v>
      </c>
      <c r="AX66" s="39"/>
      <c r="AY66" s="39"/>
      <c r="AZ66" s="170">
        <f t="shared" si="237"/>
        <v>1809.9514285714286</v>
      </c>
      <c r="BB66" s="169"/>
      <c r="BC66" s="39"/>
      <c r="BD66" s="39">
        <f t="shared" si="238"/>
        <v>0</v>
      </c>
      <c r="BE66" s="39"/>
      <c r="BF66" s="39"/>
      <c r="BG66" s="39"/>
      <c r="BH66" s="170">
        <f t="shared" si="239"/>
        <v>0</v>
      </c>
      <c r="BJ66" s="169"/>
      <c r="BK66" s="39">
        <f>$F$66*0.04</f>
        <v>240.24</v>
      </c>
      <c r="BL66" s="39">
        <f t="shared" si="240"/>
        <v>36.036000000000001</v>
      </c>
      <c r="BM66" s="39">
        <f>$H$66/7</f>
        <v>428.57142857142856</v>
      </c>
      <c r="BN66" s="39"/>
      <c r="BO66" s="39"/>
      <c r="BP66" s="170">
        <f t="shared" si="241"/>
        <v>704.84742857142851</v>
      </c>
      <c r="BR66" s="169"/>
      <c r="BS66" s="39"/>
      <c r="BT66" s="39">
        <f t="shared" si="242"/>
        <v>0</v>
      </c>
      <c r="BU66" s="39"/>
      <c r="BV66" s="39"/>
      <c r="BW66" s="39"/>
      <c r="BX66" s="170">
        <f t="shared" si="243"/>
        <v>0</v>
      </c>
      <c r="BZ66" s="169"/>
      <c r="CA66" s="39">
        <f>$F$66*0.04</f>
        <v>240.24</v>
      </c>
      <c r="CB66" s="39">
        <f t="shared" si="244"/>
        <v>36.036000000000001</v>
      </c>
      <c r="CC66" s="39">
        <f>$H$66/7</f>
        <v>428.57142857142856</v>
      </c>
      <c r="CD66" s="39"/>
      <c r="CE66" s="39"/>
      <c r="CF66" s="170">
        <f t="shared" si="245"/>
        <v>704.84742857142851</v>
      </c>
      <c r="CH66" s="169"/>
      <c r="CI66" s="192">
        <f t="shared" si="246"/>
        <v>6005.9999999999991</v>
      </c>
      <c r="CJ66" s="192">
        <f t="shared" si="246"/>
        <v>900.90000000000009</v>
      </c>
      <c r="CK66" s="192">
        <f t="shared" si="246"/>
        <v>2999.9999999999995</v>
      </c>
      <c r="CL66" s="192">
        <f t="shared" si="246"/>
        <v>0</v>
      </c>
      <c r="CM66" s="192">
        <f t="shared" si="246"/>
        <v>0</v>
      </c>
      <c r="CN66" s="170">
        <f t="shared" si="247"/>
        <v>9906.9</v>
      </c>
      <c r="CO66" s="243" t="str">
        <f t="shared" si="44"/>
        <v>OK</v>
      </c>
    </row>
    <row r="67" spans="1:93" ht="15.75" thickBot="1" x14ac:dyDescent="0.3">
      <c r="A67" s="3"/>
      <c r="B67" s="41"/>
      <c r="C67" s="93"/>
      <c r="D67" s="7"/>
      <c r="E67" s="169"/>
      <c r="F67" s="39">
        <f t="shared" si="225"/>
        <v>0</v>
      </c>
      <c r="G67" s="39">
        <f t="shared" si="226"/>
        <v>0</v>
      </c>
      <c r="H67" s="39"/>
      <c r="I67" s="39"/>
      <c r="J67" s="39"/>
      <c r="K67" s="170">
        <f t="shared" si="227"/>
        <v>0</v>
      </c>
      <c r="L67" s="243" t="str">
        <f t="shared" si="33"/>
        <v>OK</v>
      </c>
      <c r="N67" s="169"/>
      <c r="O67" s="39"/>
      <c r="P67" s="39">
        <f t="shared" si="228"/>
        <v>0</v>
      </c>
      <c r="Q67" s="39"/>
      <c r="R67" s="39"/>
      <c r="S67" s="39"/>
      <c r="T67" s="170">
        <f t="shared" si="229"/>
        <v>0</v>
      </c>
      <c r="V67" s="169"/>
      <c r="W67" s="39"/>
      <c r="X67" s="39">
        <f t="shared" si="230"/>
        <v>0</v>
      </c>
      <c r="Y67" s="39"/>
      <c r="Z67" s="39"/>
      <c r="AA67" s="39"/>
      <c r="AB67" s="170">
        <f t="shared" si="231"/>
        <v>0</v>
      </c>
      <c r="AD67" s="169"/>
      <c r="AE67" s="39"/>
      <c r="AF67" s="39">
        <f t="shared" si="232"/>
        <v>0</v>
      </c>
      <c r="AG67" s="39"/>
      <c r="AH67" s="39"/>
      <c r="AI67" s="39"/>
      <c r="AJ67" s="170">
        <f t="shared" si="233"/>
        <v>0</v>
      </c>
      <c r="AL67" s="169"/>
      <c r="AM67" s="39"/>
      <c r="AN67" s="39">
        <f t="shared" si="234"/>
        <v>0</v>
      </c>
      <c r="AO67" s="39"/>
      <c r="AP67" s="39"/>
      <c r="AQ67" s="39"/>
      <c r="AR67" s="170">
        <f t="shared" si="235"/>
        <v>0</v>
      </c>
      <c r="AT67" s="169"/>
      <c r="AU67" s="39"/>
      <c r="AV67" s="39">
        <f t="shared" si="236"/>
        <v>0</v>
      </c>
      <c r="AW67" s="39"/>
      <c r="AX67" s="39"/>
      <c r="AY67" s="39"/>
      <c r="AZ67" s="170">
        <f t="shared" si="237"/>
        <v>0</v>
      </c>
      <c r="BB67" s="169"/>
      <c r="BC67" s="39"/>
      <c r="BD67" s="39">
        <f t="shared" si="238"/>
        <v>0</v>
      </c>
      <c r="BE67" s="39"/>
      <c r="BF67" s="39"/>
      <c r="BG67" s="39"/>
      <c r="BH67" s="170">
        <f t="shared" si="239"/>
        <v>0</v>
      </c>
      <c r="BJ67" s="169"/>
      <c r="BK67" s="39"/>
      <c r="BL67" s="39">
        <f t="shared" si="240"/>
        <v>0</v>
      </c>
      <c r="BM67" s="39"/>
      <c r="BN67" s="39"/>
      <c r="BO67" s="39"/>
      <c r="BP67" s="170">
        <f t="shared" si="241"/>
        <v>0</v>
      </c>
      <c r="BR67" s="169"/>
      <c r="BS67" s="39"/>
      <c r="BT67" s="39">
        <f t="shared" si="242"/>
        <v>0</v>
      </c>
      <c r="BU67" s="39"/>
      <c r="BV67" s="39"/>
      <c r="BW67" s="39"/>
      <c r="BX67" s="170">
        <f t="shared" si="243"/>
        <v>0</v>
      </c>
      <c r="BZ67" s="169"/>
      <c r="CA67" s="39"/>
      <c r="CB67" s="39">
        <f t="shared" si="244"/>
        <v>0</v>
      </c>
      <c r="CC67" s="39"/>
      <c r="CD67" s="39"/>
      <c r="CE67" s="39"/>
      <c r="CF67" s="170">
        <f t="shared" si="245"/>
        <v>0</v>
      </c>
      <c r="CH67" s="169"/>
      <c r="CI67" s="192">
        <f t="shared" si="246"/>
        <v>0</v>
      </c>
      <c r="CJ67" s="192">
        <f t="shared" si="246"/>
        <v>0</v>
      </c>
      <c r="CK67" s="192">
        <f t="shared" si="246"/>
        <v>0</v>
      </c>
      <c r="CL67" s="192">
        <f t="shared" si="246"/>
        <v>0</v>
      </c>
      <c r="CM67" s="192">
        <f t="shared" si="246"/>
        <v>0</v>
      </c>
      <c r="CN67" s="170">
        <f t="shared" si="247"/>
        <v>0</v>
      </c>
      <c r="CO67" s="243" t="str">
        <f t="shared" si="44"/>
        <v>OK</v>
      </c>
    </row>
    <row r="68" spans="1:93" ht="15.75" thickBot="1" x14ac:dyDescent="0.3">
      <c r="A68" s="3"/>
      <c r="B68" s="41"/>
      <c r="C68" s="93"/>
      <c r="D68" s="7"/>
      <c r="E68" s="169"/>
      <c r="F68" s="39">
        <f t="shared" si="225"/>
        <v>0</v>
      </c>
      <c r="G68" s="39">
        <f t="shared" si="226"/>
        <v>0</v>
      </c>
      <c r="H68" s="39"/>
      <c r="I68" s="39"/>
      <c r="J68" s="39"/>
      <c r="K68" s="170">
        <f t="shared" si="227"/>
        <v>0</v>
      </c>
      <c r="L68" s="243" t="str">
        <f t="shared" si="33"/>
        <v>OK</v>
      </c>
      <c r="N68" s="169"/>
      <c r="O68" s="39"/>
      <c r="P68" s="39">
        <f t="shared" si="228"/>
        <v>0</v>
      </c>
      <c r="Q68" s="39"/>
      <c r="R68" s="39"/>
      <c r="S68" s="39"/>
      <c r="T68" s="170">
        <f t="shared" si="229"/>
        <v>0</v>
      </c>
      <c r="V68" s="169"/>
      <c r="W68" s="39"/>
      <c r="X68" s="39">
        <f t="shared" si="230"/>
        <v>0</v>
      </c>
      <c r="Y68" s="39"/>
      <c r="Z68" s="39"/>
      <c r="AA68" s="39"/>
      <c r="AB68" s="170">
        <f t="shared" si="231"/>
        <v>0</v>
      </c>
      <c r="AD68" s="169"/>
      <c r="AE68" s="39"/>
      <c r="AF68" s="39">
        <f t="shared" si="232"/>
        <v>0</v>
      </c>
      <c r="AG68" s="39"/>
      <c r="AH68" s="39"/>
      <c r="AI68" s="39"/>
      <c r="AJ68" s="170">
        <f t="shared" si="233"/>
        <v>0</v>
      </c>
      <c r="AL68" s="169"/>
      <c r="AM68" s="39"/>
      <c r="AN68" s="39">
        <f t="shared" si="234"/>
        <v>0</v>
      </c>
      <c r="AO68" s="39"/>
      <c r="AP68" s="39"/>
      <c r="AQ68" s="39"/>
      <c r="AR68" s="170">
        <f t="shared" si="235"/>
        <v>0</v>
      </c>
      <c r="AT68" s="169"/>
      <c r="AU68" s="39"/>
      <c r="AV68" s="39">
        <f t="shared" si="236"/>
        <v>0</v>
      </c>
      <c r="AW68" s="39"/>
      <c r="AX68" s="39"/>
      <c r="AY68" s="39"/>
      <c r="AZ68" s="170">
        <f t="shared" si="237"/>
        <v>0</v>
      </c>
      <c r="BB68" s="169"/>
      <c r="BC68" s="39"/>
      <c r="BD68" s="39">
        <f t="shared" si="238"/>
        <v>0</v>
      </c>
      <c r="BE68" s="39"/>
      <c r="BF68" s="39"/>
      <c r="BG68" s="39"/>
      <c r="BH68" s="170">
        <f t="shared" si="239"/>
        <v>0</v>
      </c>
      <c r="BJ68" s="169"/>
      <c r="BK68" s="39"/>
      <c r="BL68" s="39">
        <f t="shared" si="240"/>
        <v>0</v>
      </c>
      <c r="BM68" s="39"/>
      <c r="BN68" s="39"/>
      <c r="BO68" s="39"/>
      <c r="BP68" s="170">
        <f t="shared" si="241"/>
        <v>0</v>
      </c>
      <c r="BR68" s="169"/>
      <c r="BS68" s="39"/>
      <c r="BT68" s="39">
        <f t="shared" si="242"/>
        <v>0</v>
      </c>
      <c r="BU68" s="39"/>
      <c r="BV68" s="39"/>
      <c r="BW68" s="39"/>
      <c r="BX68" s="170">
        <f t="shared" si="243"/>
        <v>0</v>
      </c>
      <c r="BZ68" s="169"/>
      <c r="CA68" s="39"/>
      <c r="CB68" s="39">
        <f t="shared" si="244"/>
        <v>0</v>
      </c>
      <c r="CC68" s="39"/>
      <c r="CD68" s="39"/>
      <c r="CE68" s="39"/>
      <c r="CF68" s="170">
        <f t="shared" si="245"/>
        <v>0</v>
      </c>
      <c r="CH68" s="169"/>
      <c r="CI68" s="192">
        <f t="shared" si="246"/>
        <v>0</v>
      </c>
      <c r="CJ68" s="192">
        <f t="shared" si="246"/>
        <v>0</v>
      </c>
      <c r="CK68" s="192">
        <f t="shared" si="246"/>
        <v>0</v>
      </c>
      <c r="CL68" s="192">
        <f t="shared" si="246"/>
        <v>0</v>
      </c>
      <c r="CM68" s="192">
        <f t="shared" si="246"/>
        <v>0</v>
      </c>
      <c r="CN68" s="170">
        <f t="shared" si="247"/>
        <v>0</v>
      </c>
      <c r="CO68" s="243" t="str">
        <f t="shared" si="44"/>
        <v>OK</v>
      </c>
    </row>
    <row r="69" spans="1:93" ht="15.75" thickBot="1" x14ac:dyDescent="0.3">
      <c r="A69" s="80"/>
      <c r="B69" s="136" t="s">
        <v>229</v>
      </c>
      <c r="C69" s="136"/>
      <c r="D69" s="137"/>
      <c r="E69" s="183"/>
      <c r="F69" s="29"/>
      <c r="G69" s="29"/>
      <c r="H69" s="29"/>
      <c r="I69" s="29"/>
      <c r="J69" s="29"/>
      <c r="K69" s="184"/>
      <c r="L69" s="243" t="str">
        <f t="shared" si="33"/>
        <v>OK</v>
      </c>
      <c r="N69" s="183"/>
      <c r="O69" s="29"/>
      <c r="P69" s="29"/>
      <c r="Q69" s="29"/>
      <c r="R69" s="29"/>
      <c r="S69" s="29"/>
      <c r="T69" s="184"/>
      <c r="V69" s="183"/>
      <c r="W69" s="29"/>
      <c r="X69" s="29"/>
      <c r="Y69" s="29"/>
      <c r="Z69" s="29"/>
      <c r="AA69" s="29"/>
      <c r="AB69" s="184"/>
      <c r="AD69" s="183"/>
      <c r="AE69" s="29"/>
      <c r="AF69" s="29"/>
      <c r="AG69" s="29"/>
      <c r="AH69" s="29"/>
      <c r="AI69" s="29"/>
      <c r="AJ69" s="184"/>
      <c r="AL69" s="183"/>
      <c r="AM69" s="29"/>
      <c r="AN69" s="29"/>
      <c r="AO69" s="29"/>
      <c r="AP69" s="29"/>
      <c r="AQ69" s="29"/>
      <c r="AR69" s="184"/>
      <c r="AT69" s="183"/>
      <c r="AU69" s="29"/>
      <c r="AV69" s="29"/>
      <c r="AW69" s="29"/>
      <c r="AX69" s="29"/>
      <c r="AY69" s="29"/>
      <c r="AZ69" s="184"/>
      <c r="BB69" s="183"/>
      <c r="BC69" s="29"/>
      <c r="BD69" s="29"/>
      <c r="BE69" s="29"/>
      <c r="BF69" s="29"/>
      <c r="BG69" s="29"/>
      <c r="BH69" s="184"/>
      <c r="BJ69" s="183"/>
      <c r="BK69" s="29"/>
      <c r="BL69" s="29"/>
      <c r="BM69" s="29"/>
      <c r="BN69" s="29"/>
      <c r="BO69" s="29"/>
      <c r="BP69" s="184"/>
      <c r="BR69" s="183"/>
      <c r="BS69" s="29"/>
      <c r="BT69" s="29"/>
      <c r="BU69" s="29"/>
      <c r="BV69" s="29"/>
      <c r="BW69" s="29"/>
      <c r="BX69" s="184"/>
      <c r="BZ69" s="183"/>
      <c r="CA69" s="29"/>
      <c r="CB69" s="29"/>
      <c r="CC69" s="29"/>
      <c r="CD69" s="29"/>
      <c r="CE69" s="29"/>
      <c r="CF69" s="184"/>
      <c r="CH69" s="183"/>
      <c r="CI69" s="29"/>
      <c r="CJ69" s="29"/>
      <c r="CK69" s="29"/>
      <c r="CL69" s="29"/>
      <c r="CM69" s="29"/>
      <c r="CN69" s="184"/>
      <c r="CO69" s="243" t="str">
        <f t="shared" si="44"/>
        <v>OK</v>
      </c>
    </row>
    <row r="70" spans="1:93" ht="45.75" thickBot="1" x14ac:dyDescent="0.3">
      <c r="A70" s="3"/>
      <c r="B70" s="41" t="s">
        <v>319</v>
      </c>
      <c r="C70" s="225" t="s">
        <v>427</v>
      </c>
      <c r="D70" s="225" t="s">
        <v>432</v>
      </c>
      <c r="E70" s="169">
        <v>10</v>
      </c>
      <c r="F70" s="39">
        <f t="shared" ref="F70:F80" si="248">E70*$C$2</f>
        <v>2860</v>
      </c>
      <c r="G70" s="39">
        <f t="shared" ref="G70:G80" si="249">F70*0.15</f>
        <v>429</v>
      </c>
      <c r="H70" s="39"/>
      <c r="I70" s="39"/>
      <c r="J70" s="39"/>
      <c r="K70" s="170">
        <f t="shared" ref="K70:K80" si="250">F70+G70+H70+I70+J70</f>
        <v>3289</v>
      </c>
      <c r="L70" s="243" t="str">
        <f t="shared" si="33"/>
        <v>OK</v>
      </c>
      <c r="N70" s="169"/>
      <c r="O70" s="39">
        <f>$F$70*0.7</f>
        <v>2001.9999999999998</v>
      </c>
      <c r="P70" s="39">
        <f t="shared" ref="P70:P74" si="251">O70*0.15</f>
        <v>300.29999999999995</v>
      </c>
      <c r="Q70" s="39"/>
      <c r="R70" s="39"/>
      <c r="S70" s="39"/>
      <c r="T70" s="170">
        <f t="shared" ref="T70:T74" si="252">O70+P70+Q70+R70+S70</f>
        <v>2302.2999999999997</v>
      </c>
      <c r="V70" s="169"/>
      <c r="W70" s="39">
        <f>$F$70*0.3</f>
        <v>858</v>
      </c>
      <c r="X70" s="39">
        <f t="shared" ref="X70:X74" si="253">W70*0.15</f>
        <v>128.69999999999999</v>
      </c>
      <c r="Y70" s="39"/>
      <c r="Z70" s="39"/>
      <c r="AA70" s="39"/>
      <c r="AB70" s="170">
        <f t="shared" ref="AB70:AB74" si="254">W70+X70+Y70+Z70+AA70</f>
        <v>986.7</v>
      </c>
      <c r="AD70" s="169"/>
      <c r="AE70" s="39"/>
      <c r="AF70" s="39">
        <f t="shared" ref="AF70:AF80" si="255">AE70*0.15</f>
        <v>0</v>
      </c>
      <c r="AG70" s="39"/>
      <c r="AH70" s="39"/>
      <c r="AI70" s="39"/>
      <c r="AJ70" s="170">
        <f t="shared" ref="AJ70:AJ80" si="256">AE70+AF70+AG70+AH70+AI70</f>
        <v>0</v>
      </c>
      <c r="AL70" s="169"/>
      <c r="AM70" s="39"/>
      <c r="AN70" s="39">
        <f t="shared" ref="AN70:AN80" si="257">AM70*0.15</f>
        <v>0</v>
      </c>
      <c r="AO70" s="39"/>
      <c r="AP70" s="39"/>
      <c r="AQ70" s="39"/>
      <c r="AR70" s="170">
        <f t="shared" ref="AR70:AR80" si="258">AM70+AN70+AO70+AP70+AQ70</f>
        <v>0</v>
      </c>
      <c r="AT70" s="169"/>
      <c r="AU70" s="39"/>
      <c r="AV70" s="39">
        <f t="shared" ref="AV70:AV80" si="259">AU70*0.15</f>
        <v>0</v>
      </c>
      <c r="AW70" s="39"/>
      <c r="AX70" s="39"/>
      <c r="AY70" s="39"/>
      <c r="AZ70" s="170">
        <f t="shared" ref="AZ70:AZ80" si="260">AU70+AV70+AW70+AX70+AY70</f>
        <v>0</v>
      </c>
      <c r="BB70" s="169"/>
      <c r="BC70" s="39"/>
      <c r="BD70" s="39">
        <f t="shared" ref="BD70:BD80" si="261">BC70*0.15</f>
        <v>0</v>
      </c>
      <c r="BE70" s="39"/>
      <c r="BF70" s="39"/>
      <c r="BG70" s="39"/>
      <c r="BH70" s="170">
        <f t="shared" ref="BH70:BH80" si="262">BC70+BD70+BE70+BF70+BG70</f>
        <v>0</v>
      </c>
      <c r="BJ70" s="169"/>
      <c r="BK70" s="39"/>
      <c r="BL70" s="39">
        <f t="shared" ref="BL70:BL80" si="263">BK70*0.15</f>
        <v>0</v>
      </c>
      <c r="BM70" s="39"/>
      <c r="BN70" s="39"/>
      <c r="BO70" s="39"/>
      <c r="BP70" s="170">
        <f t="shared" ref="BP70:BP80" si="264">BK70+BL70+BM70+BN70+BO70</f>
        <v>0</v>
      </c>
      <c r="BR70" s="169"/>
      <c r="BS70" s="39"/>
      <c r="BT70" s="39">
        <f t="shared" ref="BT70:BT80" si="265">BS70*0.15</f>
        <v>0</v>
      </c>
      <c r="BU70" s="39"/>
      <c r="BV70" s="39"/>
      <c r="BW70" s="39"/>
      <c r="BX70" s="170">
        <f t="shared" ref="BX70:BX80" si="266">BS70+BT70+BU70+BV70+BW70</f>
        <v>0</v>
      </c>
      <c r="BZ70" s="169"/>
      <c r="CA70" s="39"/>
      <c r="CB70" s="39">
        <f t="shared" ref="CB70:CB80" si="267">CA70*0.15</f>
        <v>0</v>
      </c>
      <c r="CC70" s="39"/>
      <c r="CD70" s="39"/>
      <c r="CE70" s="39"/>
      <c r="CF70" s="170">
        <f t="shared" ref="CF70:CF80" si="268">CA70+CB70+CC70+CD70+CE70</f>
        <v>0</v>
      </c>
      <c r="CH70" s="169"/>
      <c r="CI70" s="192">
        <f t="shared" ref="CI70:CM80" si="269">O70+W70+AE70+AM70+AU70+BC70+BK70+BS70+CA70</f>
        <v>2860</v>
      </c>
      <c r="CJ70" s="192">
        <f t="shared" si="269"/>
        <v>428.99999999999994</v>
      </c>
      <c r="CK70" s="192">
        <f t="shared" si="269"/>
        <v>0</v>
      </c>
      <c r="CL70" s="192">
        <f t="shared" si="269"/>
        <v>0</v>
      </c>
      <c r="CM70" s="192">
        <f t="shared" si="269"/>
        <v>0</v>
      </c>
      <c r="CN70" s="170">
        <f t="shared" ref="CN70:CN80" si="270">CI70+CJ70+CK70+CL70+CM70</f>
        <v>3289</v>
      </c>
      <c r="CO70" s="243" t="str">
        <f t="shared" si="44"/>
        <v>OK</v>
      </c>
    </row>
    <row r="71" spans="1:93" ht="45.75" thickBot="1" x14ac:dyDescent="0.3">
      <c r="A71" s="3"/>
      <c r="B71" s="41" t="s">
        <v>233</v>
      </c>
      <c r="C71" s="225" t="s">
        <v>427</v>
      </c>
      <c r="D71" s="225" t="s">
        <v>432</v>
      </c>
      <c r="E71" s="169">
        <v>12</v>
      </c>
      <c r="F71" s="39">
        <f t="shared" si="248"/>
        <v>3432</v>
      </c>
      <c r="G71" s="39">
        <f t="shared" si="249"/>
        <v>514.79999999999995</v>
      </c>
      <c r="H71" s="39"/>
      <c r="I71" s="39"/>
      <c r="J71" s="39"/>
      <c r="K71" s="170">
        <f t="shared" si="250"/>
        <v>3946.8</v>
      </c>
      <c r="L71" s="243" t="str">
        <f t="shared" si="33"/>
        <v>OK</v>
      </c>
      <c r="N71" s="169"/>
      <c r="O71" s="39">
        <f>F71*0.5</f>
        <v>1716</v>
      </c>
      <c r="P71" s="39">
        <f t="shared" si="251"/>
        <v>257.39999999999998</v>
      </c>
      <c r="Q71" s="39"/>
      <c r="R71" s="39"/>
      <c r="S71" s="39"/>
      <c r="T71" s="170">
        <f t="shared" si="252"/>
        <v>1973.4</v>
      </c>
      <c r="V71" s="169"/>
      <c r="W71" s="39">
        <f>F71*0.5</f>
        <v>1716</v>
      </c>
      <c r="X71" s="39">
        <f t="shared" si="253"/>
        <v>257.39999999999998</v>
      </c>
      <c r="Y71" s="39"/>
      <c r="Z71" s="39"/>
      <c r="AA71" s="39"/>
      <c r="AB71" s="170">
        <f t="shared" si="254"/>
        <v>1973.4</v>
      </c>
      <c r="AD71" s="169"/>
      <c r="AE71" s="39"/>
      <c r="AF71" s="39">
        <f t="shared" si="255"/>
        <v>0</v>
      </c>
      <c r="AG71" s="39"/>
      <c r="AH71" s="39"/>
      <c r="AI71" s="39"/>
      <c r="AJ71" s="170">
        <f t="shared" si="256"/>
        <v>0</v>
      </c>
      <c r="AL71" s="169"/>
      <c r="AM71" s="39"/>
      <c r="AN71" s="39">
        <f t="shared" si="257"/>
        <v>0</v>
      </c>
      <c r="AO71" s="39"/>
      <c r="AP71" s="39"/>
      <c r="AQ71" s="39"/>
      <c r="AR71" s="170">
        <f t="shared" si="258"/>
        <v>0</v>
      </c>
      <c r="AT71" s="169"/>
      <c r="AU71" s="39"/>
      <c r="AV71" s="39">
        <f t="shared" si="259"/>
        <v>0</v>
      </c>
      <c r="AW71" s="39"/>
      <c r="AX71" s="39"/>
      <c r="AY71" s="39"/>
      <c r="AZ71" s="170">
        <f t="shared" si="260"/>
        <v>0</v>
      </c>
      <c r="BB71" s="169"/>
      <c r="BC71" s="39"/>
      <c r="BD71" s="39">
        <f t="shared" si="261"/>
        <v>0</v>
      </c>
      <c r="BE71" s="39"/>
      <c r="BF71" s="39"/>
      <c r="BG71" s="39"/>
      <c r="BH71" s="170">
        <f t="shared" si="262"/>
        <v>0</v>
      </c>
      <c r="BJ71" s="169"/>
      <c r="BK71" s="39"/>
      <c r="BL71" s="39">
        <f t="shared" si="263"/>
        <v>0</v>
      </c>
      <c r="BM71" s="39"/>
      <c r="BN71" s="39"/>
      <c r="BO71" s="39"/>
      <c r="BP71" s="170">
        <f t="shared" si="264"/>
        <v>0</v>
      </c>
      <c r="BR71" s="169"/>
      <c r="BS71" s="39"/>
      <c r="BT71" s="39">
        <f t="shared" si="265"/>
        <v>0</v>
      </c>
      <c r="BU71" s="39"/>
      <c r="BV71" s="39"/>
      <c r="BW71" s="39"/>
      <c r="BX71" s="170">
        <f t="shared" si="266"/>
        <v>0</v>
      </c>
      <c r="BZ71" s="169"/>
      <c r="CA71" s="39"/>
      <c r="CB71" s="39">
        <f t="shared" si="267"/>
        <v>0</v>
      </c>
      <c r="CC71" s="39"/>
      <c r="CD71" s="39"/>
      <c r="CE71" s="39"/>
      <c r="CF71" s="170">
        <f t="shared" si="268"/>
        <v>0</v>
      </c>
      <c r="CH71" s="169"/>
      <c r="CI71" s="192">
        <f t="shared" si="269"/>
        <v>3432</v>
      </c>
      <c r="CJ71" s="192">
        <f t="shared" si="269"/>
        <v>514.79999999999995</v>
      </c>
      <c r="CK71" s="192">
        <f t="shared" si="269"/>
        <v>0</v>
      </c>
      <c r="CL71" s="192">
        <f t="shared" si="269"/>
        <v>0</v>
      </c>
      <c r="CM71" s="192">
        <f t="shared" si="269"/>
        <v>0</v>
      </c>
      <c r="CN71" s="170">
        <f t="shared" si="270"/>
        <v>3946.8</v>
      </c>
      <c r="CO71" s="243" t="str">
        <f t="shared" si="44"/>
        <v>OK</v>
      </c>
    </row>
    <row r="72" spans="1:93" ht="15.75" thickBot="1" x14ac:dyDescent="0.3">
      <c r="A72" s="3"/>
      <c r="B72" s="41" t="s">
        <v>323</v>
      </c>
      <c r="C72" s="225" t="s">
        <v>427</v>
      </c>
      <c r="D72" s="225" t="s">
        <v>224</v>
      </c>
      <c r="E72" s="169">
        <v>10</v>
      </c>
      <c r="F72" s="39">
        <f t="shared" si="248"/>
        <v>2860</v>
      </c>
      <c r="G72" s="39">
        <f t="shared" si="249"/>
        <v>429</v>
      </c>
      <c r="H72" s="39"/>
      <c r="I72" s="39"/>
      <c r="J72" s="39"/>
      <c r="K72" s="170">
        <f t="shared" si="250"/>
        <v>3289</v>
      </c>
      <c r="L72" s="243" t="str">
        <f t="shared" si="33"/>
        <v>OK</v>
      </c>
      <c r="N72" s="169"/>
      <c r="O72" s="39">
        <f>F72</f>
        <v>2860</v>
      </c>
      <c r="P72" s="39">
        <f t="shared" si="251"/>
        <v>429</v>
      </c>
      <c r="Q72" s="39"/>
      <c r="R72" s="39"/>
      <c r="S72" s="39"/>
      <c r="T72" s="170">
        <f t="shared" si="252"/>
        <v>3289</v>
      </c>
      <c r="V72" s="169"/>
      <c r="W72" s="39"/>
      <c r="X72" s="39">
        <f t="shared" si="253"/>
        <v>0</v>
      </c>
      <c r="Y72" s="39"/>
      <c r="Z72" s="39"/>
      <c r="AA72" s="39"/>
      <c r="AB72" s="170">
        <f t="shared" si="254"/>
        <v>0</v>
      </c>
      <c r="AD72" s="169"/>
      <c r="AE72" s="39"/>
      <c r="AF72" s="39">
        <f t="shared" si="255"/>
        <v>0</v>
      </c>
      <c r="AG72" s="39"/>
      <c r="AH72" s="39"/>
      <c r="AI72" s="39"/>
      <c r="AJ72" s="170">
        <f t="shared" si="256"/>
        <v>0</v>
      </c>
      <c r="AL72" s="169"/>
      <c r="AM72" s="39"/>
      <c r="AN72" s="39">
        <f t="shared" si="257"/>
        <v>0</v>
      </c>
      <c r="AO72" s="39"/>
      <c r="AP72" s="39"/>
      <c r="AQ72" s="39"/>
      <c r="AR72" s="170">
        <f t="shared" si="258"/>
        <v>0</v>
      </c>
      <c r="AT72" s="169"/>
      <c r="AU72" s="39"/>
      <c r="AV72" s="39">
        <f t="shared" si="259"/>
        <v>0</v>
      </c>
      <c r="AW72" s="39"/>
      <c r="AX72" s="39"/>
      <c r="AY72" s="39"/>
      <c r="AZ72" s="170">
        <f t="shared" si="260"/>
        <v>0</v>
      </c>
      <c r="BB72" s="169"/>
      <c r="BC72" s="39"/>
      <c r="BD72" s="39">
        <f t="shared" si="261"/>
        <v>0</v>
      </c>
      <c r="BE72" s="39"/>
      <c r="BF72" s="39"/>
      <c r="BG72" s="39"/>
      <c r="BH72" s="170">
        <f t="shared" si="262"/>
        <v>0</v>
      </c>
      <c r="BJ72" s="169"/>
      <c r="BK72" s="39"/>
      <c r="BL72" s="39">
        <f t="shared" si="263"/>
        <v>0</v>
      </c>
      <c r="BM72" s="39"/>
      <c r="BN72" s="39"/>
      <c r="BO72" s="39"/>
      <c r="BP72" s="170">
        <f t="shared" si="264"/>
        <v>0</v>
      </c>
      <c r="BR72" s="169"/>
      <c r="BS72" s="39"/>
      <c r="BT72" s="39">
        <f t="shared" si="265"/>
        <v>0</v>
      </c>
      <c r="BU72" s="39"/>
      <c r="BV72" s="39"/>
      <c r="BW72" s="39"/>
      <c r="BX72" s="170">
        <f t="shared" si="266"/>
        <v>0</v>
      </c>
      <c r="BZ72" s="169"/>
      <c r="CA72" s="39"/>
      <c r="CB72" s="39">
        <f t="shared" si="267"/>
        <v>0</v>
      </c>
      <c r="CC72" s="39"/>
      <c r="CD72" s="39"/>
      <c r="CE72" s="39"/>
      <c r="CF72" s="170">
        <f t="shared" si="268"/>
        <v>0</v>
      </c>
      <c r="CH72" s="169"/>
      <c r="CI72" s="192">
        <f t="shared" si="269"/>
        <v>2860</v>
      </c>
      <c r="CJ72" s="192">
        <f t="shared" si="269"/>
        <v>429</v>
      </c>
      <c r="CK72" s="192">
        <f t="shared" si="269"/>
        <v>0</v>
      </c>
      <c r="CL72" s="192">
        <f t="shared" si="269"/>
        <v>0</v>
      </c>
      <c r="CM72" s="192">
        <f t="shared" si="269"/>
        <v>0</v>
      </c>
      <c r="CN72" s="170">
        <f t="shared" si="270"/>
        <v>3289</v>
      </c>
      <c r="CO72" s="243" t="str">
        <f t="shared" si="44"/>
        <v>OK</v>
      </c>
    </row>
    <row r="73" spans="1:93" ht="45.75" thickBot="1" x14ac:dyDescent="0.3">
      <c r="A73" s="3"/>
      <c r="B73" s="41" t="s">
        <v>324</v>
      </c>
      <c r="C73" s="225" t="s">
        <v>427</v>
      </c>
      <c r="D73" s="225" t="s">
        <v>432</v>
      </c>
      <c r="E73" s="169">
        <v>20</v>
      </c>
      <c r="F73" s="39">
        <f t="shared" si="248"/>
        <v>5720</v>
      </c>
      <c r="G73" s="39">
        <f t="shared" si="249"/>
        <v>858</v>
      </c>
      <c r="H73" s="39"/>
      <c r="I73" s="39"/>
      <c r="J73" s="39"/>
      <c r="K73" s="170">
        <f t="shared" si="250"/>
        <v>6578</v>
      </c>
      <c r="L73" s="243" t="str">
        <f t="shared" si="33"/>
        <v>OK</v>
      </c>
      <c r="N73" s="169"/>
      <c r="O73" s="39">
        <f>F73*0.3</f>
        <v>1716</v>
      </c>
      <c r="P73" s="39">
        <f t="shared" si="251"/>
        <v>257.39999999999998</v>
      </c>
      <c r="Q73" s="39"/>
      <c r="R73" s="39"/>
      <c r="S73" s="39"/>
      <c r="T73" s="170">
        <f t="shared" si="252"/>
        <v>1973.4</v>
      </c>
      <c r="V73" s="169"/>
      <c r="W73" s="39">
        <f>F73*0.7</f>
        <v>4003.9999999999995</v>
      </c>
      <c r="X73" s="39">
        <f t="shared" si="253"/>
        <v>600.59999999999991</v>
      </c>
      <c r="Y73" s="39"/>
      <c r="Z73" s="39"/>
      <c r="AA73" s="39"/>
      <c r="AB73" s="170">
        <f t="shared" si="254"/>
        <v>4604.5999999999995</v>
      </c>
      <c r="AD73" s="169"/>
      <c r="AE73" s="39"/>
      <c r="AF73" s="39">
        <f t="shared" si="255"/>
        <v>0</v>
      </c>
      <c r="AG73" s="39"/>
      <c r="AH73" s="39"/>
      <c r="AI73" s="39"/>
      <c r="AJ73" s="170">
        <f t="shared" si="256"/>
        <v>0</v>
      </c>
      <c r="AL73" s="169"/>
      <c r="AM73" s="39"/>
      <c r="AN73" s="39">
        <f t="shared" si="257"/>
        <v>0</v>
      </c>
      <c r="AO73" s="39"/>
      <c r="AP73" s="39"/>
      <c r="AQ73" s="39"/>
      <c r="AR73" s="170">
        <f t="shared" si="258"/>
        <v>0</v>
      </c>
      <c r="AT73" s="169"/>
      <c r="AU73" s="39"/>
      <c r="AV73" s="39">
        <f t="shared" si="259"/>
        <v>0</v>
      </c>
      <c r="AW73" s="39"/>
      <c r="AX73" s="39"/>
      <c r="AY73" s="39"/>
      <c r="AZ73" s="170">
        <f t="shared" si="260"/>
        <v>0</v>
      </c>
      <c r="BB73" s="169"/>
      <c r="BC73" s="39"/>
      <c r="BD73" s="39">
        <f t="shared" si="261"/>
        <v>0</v>
      </c>
      <c r="BE73" s="39"/>
      <c r="BF73" s="39"/>
      <c r="BG73" s="39"/>
      <c r="BH73" s="170">
        <f t="shared" si="262"/>
        <v>0</v>
      </c>
      <c r="BJ73" s="169"/>
      <c r="BK73" s="39"/>
      <c r="BL73" s="39">
        <f t="shared" si="263"/>
        <v>0</v>
      </c>
      <c r="BM73" s="39"/>
      <c r="BN73" s="39"/>
      <c r="BO73" s="39"/>
      <c r="BP73" s="170">
        <f t="shared" si="264"/>
        <v>0</v>
      </c>
      <c r="BR73" s="169"/>
      <c r="BS73" s="39"/>
      <c r="BT73" s="39">
        <f t="shared" si="265"/>
        <v>0</v>
      </c>
      <c r="BU73" s="39"/>
      <c r="BV73" s="39"/>
      <c r="BW73" s="39"/>
      <c r="BX73" s="170">
        <f t="shared" si="266"/>
        <v>0</v>
      </c>
      <c r="BZ73" s="169"/>
      <c r="CA73" s="39"/>
      <c r="CB73" s="39">
        <f t="shared" si="267"/>
        <v>0</v>
      </c>
      <c r="CC73" s="39"/>
      <c r="CD73" s="39"/>
      <c r="CE73" s="39"/>
      <c r="CF73" s="170">
        <f t="shared" si="268"/>
        <v>0</v>
      </c>
      <c r="CH73" s="169"/>
      <c r="CI73" s="192">
        <f t="shared" si="269"/>
        <v>5720</v>
      </c>
      <c r="CJ73" s="192">
        <f t="shared" si="269"/>
        <v>857.99999999999989</v>
      </c>
      <c r="CK73" s="192">
        <f t="shared" si="269"/>
        <v>0</v>
      </c>
      <c r="CL73" s="192">
        <f t="shared" si="269"/>
        <v>0</v>
      </c>
      <c r="CM73" s="192">
        <f t="shared" si="269"/>
        <v>0</v>
      </c>
      <c r="CN73" s="170">
        <f t="shared" si="270"/>
        <v>6578</v>
      </c>
      <c r="CO73" s="243" t="str">
        <f t="shared" si="44"/>
        <v>OK</v>
      </c>
    </row>
    <row r="74" spans="1:93" ht="45.75" thickBot="1" x14ac:dyDescent="0.3">
      <c r="A74" s="3"/>
      <c r="B74" s="41" t="s">
        <v>325</v>
      </c>
      <c r="C74" s="225" t="s">
        <v>427</v>
      </c>
      <c r="D74" s="225" t="s">
        <v>432</v>
      </c>
      <c r="E74" s="169">
        <v>15</v>
      </c>
      <c r="F74" s="39">
        <f t="shared" si="248"/>
        <v>4290</v>
      </c>
      <c r="G74" s="39">
        <f t="shared" si="249"/>
        <v>643.5</v>
      </c>
      <c r="H74" s="39"/>
      <c r="I74" s="39">
        <v>2000</v>
      </c>
      <c r="J74" s="39"/>
      <c r="K74" s="170">
        <f t="shared" si="250"/>
        <v>6933.5</v>
      </c>
      <c r="L74" s="243" t="str">
        <f t="shared" si="33"/>
        <v>OK</v>
      </c>
      <c r="N74" s="169"/>
      <c r="O74" s="39">
        <f>F74*0.3</f>
        <v>1287</v>
      </c>
      <c r="P74" s="39">
        <f t="shared" si="251"/>
        <v>193.04999999999998</v>
      </c>
      <c r="Q74" s="39"/>
      <c r="R74" s="39"/>
      <c r="S74" s="39"/>
      <c r="T74" s="170">
        <f t="shared" si="252"/>
        <v>1480.05</v>
      </c>
      <c r="V74" s="169"/>
      <c r="W74" s="39">
        <f>F74*0.7</f>
        <v>3003</v>
      </c>
      <c r="X74" s="39">
        <f t="shared" si="253"/>
        <v>450.45</v>
      </c>
      <c r="Y74" s="39">
        <f t="shared" ref="Y74:Z74" si="271">H74</f>
        <v>0</v>
      </c>
      <c r="Z74" s="39">
        <f t="shared" si="271"/>
        <v>2000</v>
      </c>
      <c r="AA74" s="39"/>
      <c r="AB74" s="170">
        <f t="shared" si="254"/>
        <v>5453.45</v>
      </c>
      <c r="AD74" s="169"/>
      <c r="AE74" s="39"/>
      <c r="AF74" s="39">
        <f t="shared" si="255"/>
        <v>0</v>
      </c>
      <c r="AG74" s="39"/>
      <c r="AH74" s="39"/>
      <c r="AI74" s="39"/>
      <c r="AJ74" s="170">
        <f t="shared" si="256"/>
        <v>0</v>
      </c>
      <c r="AL74" s="169"/>
      <c r="AM74" s="39"/>
      <c r="AN74" s="39">
        <f t="shared" si="257"/>
        <v>0</v>
      </c>
      <c r="AO74" s="39"/>
      <c r="AP74" s="39"/>
      <c r="AQ74" s="39"/>
      <c r="AR74" s="170">
        <f t="shared" si="258"/>
        <v>0</v>
      </c>
      <c r="AT74" s="169"/>
      <c r="AU74" s="39"/>
      <c r="AV74" s="39">
        <f t="shared" si="259"/>
        <v>0</v>
      </c>
      <c r="AW74" s="39"/>
      <c r="AX74" s="39"/>
      <c r="AY74" s="39"/>
      <c r="AZ74" s="170">
        <f t="shared" si="260"/>
        <v>0</v>
      </c>
      <c r="BB74" s="169"/>
      <c r="BC74" s="39"/>
      <c r="BD74" s="39">
        <f t="shared" si="261"/>
        <v>0</v>
      </c>
      <c r="BE74" s="39"/>
      <c r="BF74" s="39"/>
      <c r="BG74" s="39"/>
      <c r="BH74" s="170">
        <f t="shared" si="262"/>
        <v>0</v>
      </c>
      <c r="BJ74" s="169"/>
      <c r="BK74" s="39"/>
      <c r="BL74" s="39">
        <f t="shared" si="263"/>
        <v>0</v>
      </c>
      <c r="BM74" s="39"/>
      <c r="BN74" s="39"/>
      <c r="BO74" s="39"/>
      <c r="BP74" s="170">
        <f t="shared" si="264"/>
        <v>0</v>
      </c>
      <c r="BR74" s="169"/>
      <c r="BS74" s="39"/>
      <c r="BT74" s="39">
        <f t="shared" si="265"/>
        <v>0</v>
      </c>
      <c r="BU74" s="39"/>
      <c r="BV74" s="39"/>
      <c r="BW74" s="39"/>
      <c r="BX74" s="170">
        <f t="shared" si="266"/>
        <v>0</v>
      </c>
      <c r="BZ74" s="169"/>
      <c r="CA74" s="39"/>
      <c r="CB74" s="39">
        <f t="shared" si="267"/>
        <v>0</v>
      </c>
      <c r="CC74" s="39"/>
      <c r="CD74" s="39"/>
      <c r="CE74" s="39"/>
      <c r="CF74" s="170">
        <f t="shared" si="268"/>
        <v>0</v>
      </c>
      <c r="CH74" s="169"/>
      <c r="CI74" s="192">
        <f t="shared" si="269"/>
        <v>4290</v>
      </c>
      <c r="CJ74" s="192">
        <f t="shared" si="269"/>
        <v>643.5</v>
      </c>
      <c r="CK74" s="192">
        <f t="shared" si="269"/>
        <v>0</v>
      </c>
      <c r="CL74" s="192">
        <f t="shared" si="269"/>
        <v>2000</v>
      </c>
      <c r="CM74" s="192">
        <f t="shared" si="269"/>
        <v>0</v>
      </c>
      <c r="CN74" s="170">
        <f t="shared" si="270"/>
        <v>6933.5</v>
      </c>
      <c r="CO74" s="243" t="str">
        <f t="shared" si="44"/>
        <v>OK</v>
      </c>
    </row>
    <row r="75" spans="1:93" ht="60.75" thickBot="1" x14ac:dyDescent="0.3">
      <c r="A75" s="3"/>
      <c r="B75" s="41" t="s">
        <v>326</v>
      </c>
      <c r="C75" s="225" t="s">
        <v>427</v>
      </c>
      <c r="D75" s="225" t="s">
        <v>432</v>
      </c>
      <c r="E75" s="169">
        <v>60</v>
      </c>
      <c r="F75" s="39">
        <f t="shared" si="248"/>
        <v>17160</v>
      </c>
      <c r="G75" s="39">
        <f t="shared" si="249"/>
        <v>2574</v>
      </c>
      <c r="H75" s="39"/>
      <c r="I75" s="39">
        <v>4500</v>
      </c>
      <c r="J75" s="39"/>
      <c r="K75" s="170">
        <f t="shared" si="250"/>
        <v>24234</v>
      </c>
      <c r="L75" s="243" t="str">
        <f t="shared" si="33"/>
        <v>OK</v>
      </c>
      <c r="N75" s="169"/>
      <c r="O75" s="39"/>
      <c r="P75" s="39">
        <f t="shared" ref="P75:P80" si="272">O75*0.15</f>
        <v>0</v>
      </c>
      <c r="Q75" s="39"/>
      <c r="R75" s="39"/>
      <c r="S75" s="39"/>
      <c r="T75" s="170">
        <f t="shared" ref="T75:T80" si="273">O75+P75+Q75+R75+S75</f>
        <v>0</v>
      </c>
      <c r="V75" s="169"/>
      <c r="W75" s="39">
        <f>$F$75*0.1</f>
        <v>1716</v>
      </c>
      <c r="X75" s="39">
        <f t="shared" ref="X75:X80" si="274">W75*0.15</f>
        <v>257.39999999999998</v>
      </c>
      <c r="Y75" s="39"/>
      <c r="Z75" s="39">
        <f>$I$75*0.1</f>
        <v>450</v>
      </c>
      <c r="AA75" s="39"/>
      <c r="AB75" s="170">
        <f t="shared" ref="AB75:AB80" si="275">W75+X75+Y75+Z75+AA75</f>
        <v>2423.4</v>
      </c>
      <c r="AD75" s="169"/>
      <c r="AE75" s="39">
        <f>$F$75*0.25</f>
        <v>4290</v>
      </c>
      <c r="AF75" s="39">
        <f t="shared" si="255"/>
        <v>643.5</v>
      </c>
      <c r="AG75" s="39"/>
      <c r="AH75" s="39">
        <f>$I$75*0.25</f>
        <v>1125</v>
      </c>
      <c r="AI75" s="39"/>
      <c r="AJ75" s="170">
        <f t="shared" si="256"/>
        <v>6058.5</v>
      </c>
      <c r="AL75" s="169"/>
      <c r="AM75" s="39">
        <f>$F$75*0.4</f>
        <v>6864</v>
      </c>
      <c r="AN75" s="39">
        <f t="shared" si="257"/>
        <v>1029.5999999999999</v>
      </c>
      <c r="AO75" s="39"/>
      <c r="AP75" s="39">
        <f>$I$75*0.4</f>
        <v>1800</v>
      </c>
      <c r="AQ75" s="39"/>
      <c r="AR75" s="170">
        <f t="shared" si="258"/>
        <v>9693.6</v>
      </c>
      <c r="AT75" s="169"/>
      <c r="AU75" s="39">
        <f>$F$75*0.25</f>
        <v>4290</v>
      </c>
      <c r="AV75" s="39">
        <f t="shared" si="259"/>
        <v>643.5</v>
      </c>
      <c r="AW75" s="39"/>
      <c r="AX75" s="39">
        <f>$I$75*0.25</f>
        <v>1125</v>
      </c>
      <c r="AY75" s="39"/>
      <c r="AZ75" s="170">
        <f t="shared" si="260"/>
        <v>6058.5</v>
      </c>
      <c r="BB75" s="169"/>
      <c r="BC75" s="39"/>
      <c r="BD75" s="39">
        <f t="shared" si="261"/>
        <v>0</v>
      </c>
      <c r="BE75" s="39"/>
      <c r="BF75" s="39"/>
      <c r="BG75" s="39"/>
      <c r="BH75" s="170">
        <f t="shared" si="262"/>
        <v>0</v>
      </c>
      <c r="BJ75" s="169"/>
      <c r="BK75" s="39"/>
      <c r="BL75" s="39">
        <f t="shared" si="263"/>
        <v>0</v>
      </c>
      <c r="BM75" s="39"/>
      <c r="BN75" s="39"/>
      <c r="BO75" s="39"/>
      <c r="BP75" s="170">
        <f t="shared" si="264"/>
        <v>0</v>
      </c>
      <c r="BR75" s="169"/>
      <c r="BS75" s="39"/>
      <c r="BT75" s="39">
        <f t="shared" si="265"/>
        <v>0</v>
      </c>
      <c r="BU75" s="39"/>
      <c r="BV75" s="39"/>
      <c r="BW75" s="39"/>
      <c r="BX75" s="170">
        <f t="shared" si="266"/>
        <v>0</v>
      </c>
      <c r="BZ75" s="169"/>
      <c r="CA75" s="39"/>
      <c r="CB75" s="39">
        <f t="shared" si="267"/>
        <v>0</v>
      </c>
      <c r="CC75" s="39"/>
      <c r="CD75" s="39"/>
      <c r="CE75" s="39"/>
      <c r="CF75" s="170">
        <f t="shared" si="268"/>
        <v>0</v>
      </c>
      <c r="CH75" s="169"/>
      <c r="CI75" s="192">
        <f t="shared" si="269"/>
        <v>17160</v>
      </c>
      <c r="CJ75" s="192">
        <f t="shared" si="269"/>
        <v>2574</v>
      </c>
      <c r="CK75" s="192">
        <f t="shared" si="269"/>
        <v>0</v>
      </c>
      <c r="CL75" s="192">
        <f t="shared" si="269"/>
        <v>4500</v>
      </c>
      <c r="CM75" s="192">
        <f t="shared" si="269"/>
        <v>0</v>
      </c>
      <c r="CN75" s="170">
        <f t="shared" si="270"/>
        <v>24234</v>
      </c>
      <c r="CO75" s="243" t="str">
        <f t="shared" ref="CO75:CO114" si="276">IF(CN75=K75,"OK","ERROR")</f>
        <v>OK</v>
      </c>
    </row>
    <row r="76" spans="1:93" ht="45.75" thickBot="1" x14ac:dyDescent="0.3">
      <c r="A76" s="3"/>
      <c r="B76" s="41" t="s">
        <v>265</v>
      </c>
      <c r="C76" s="225" t="s">
        <v>427</v>
      </c>
      <c r="D76" s="225" t="s">
        <v>432</v>
      </c>
      <c r="E76" s="169">
        <v>15</v>
      </c>
      <c r="F76" s="39">
        <f t="shared" si="248"/>
        <v>4290</v>
      </c>
      <c r="G76" s="39">
        <f t="shared" si="249"/>
        <v>643.5</v>
      </c>
      <c r="H76" s="39"/>
      <c r="I76" s="39">
        <v>2000</v>
      </c>
      <c r="J76" s="39"/>
      <c r="K76" s="170">
        <f t="shared" si="250"/>
        <v>6933.5</v>
      </c>
      <c r="L76" s="243" t="str">
        <f t="shared" si="33"/>
        <v>OK</v>
      </c>
      <c r="N76" s="169"/>
      <c r="O76" s="39"/>
      <c r="P76" s="39">
        <f t="shared" si="272"/>
        <v>0</v>
      </c>
      <c r="Q76" s="39"/>
      <c r="R76" s="39"/>
      <c r="S76" s="39"/>
      <c r="T76" s="170">
        <f t="shared" si="273"/>
        <v>0</v>
      </c>
      <c r="V76" s="169"/>
      <c r="W76" s="39"/>
      <c r="X76" s="39">
        <f t="shared" si="274"/>
        <v>0</v>
      </c>
      <c r="Y76" s="39"/>
      <c r="Z76" s="39"/>
      <c r="AA76" s="39"/>
      <c r="AB76" s="170">
        <f t="shared" si="275"/>
        <v>0</v>
      </c>
      <c r="AD76" s="169"/>
      <c r="AE76" s="39"/>
      <c r="AF76" s="39">
        <f t="shared" si="255"/>
        <v>0</v>
      </c>
      <c r="AG76" s="39"/>
      <c r="AH76" s="39"/>
      <c r="AI76" s="39"/>
      <c r="AJ76" s="170">
        <f t="shared" si="256"/>
        <v>0</v>
      </c>
      <c r="AL76" s="169"/>
      <c r="AM76" s="39"/>
      <c r="AN76" s="39">
        <f t="shared" si="257"/>
        <v>0</v>
      </c>
      <c r="AO76" s="39"/>
      <c r="AP76" s="39"/>
      <c r="AQ76" s="39"/>
      <c r="AR76" s="170">
        <f t="shared" si="258"/>
        <v>0</v>
      </c>
      <c r="AT76" s="169"/>
      <c r="AU76" s="39">
        <f>F76</f>
        <v>4290</v>
      </c>
      <c r="AV76" s="39">
        <f t="shared" ref="AV76:AX76" si="277">G76</f>
        <v>643.5</v>
      </c>
      <c r="AW76" s="39">
        <f t="shared" si="277"/>
        <v>0</v>
      </c>
      <c r="AX76" s="39">
        <f t="shared" si="277"/>
        <v>2000</v>
      </c>
      <c r="AY76" s="39"/>
      <c r="AZ76" s="170">
        <f t="shared" si="260"/>
        <v>6933.5</v>
      </c>
      <c r="BB76" s="169"/>
      <c r="BC76" s="39"/>
      <c r="BD76" s="39">
        <f t="shared" si="261"/>
        <v>0</v>
      </c>
      <c r="BE76" s="39"/>
      <c r="BF76" s="39"/>
      <c r="BG76" s="39"/>
      <c r="BH76" s="170">
        <f t="shared" si="262"/>
        <v>0</v>
      </c>
      <c r="BJ76" s="169"/>
      <c r="BK76" s="39"/>
      <c r="BL76" s="39">
        <f t="shared" si="263"/>
        <v>0</v>
      </c>
      <c r="BM76" s="39"/>
      <c r="BN76" s="39"/>
      <c r="BO76" s="39"/>
      <c r="BP76" s="170">
        <f t="shared" si="264"/>
        <v>0</v>
      </c>
      <c r="BR76" s="169"/>
      <c r="BS76" s="39"/>
      <c r="BT76" s="39">
        <f t="shared" si="265"/>
        <v>0</v>
      </c>
      <c r="BU76" s="39"/>
      <c r="BV76" s="39"/>
      <c r="BW76" s="39"/>
      <c r="BX76" s="170">
        <f t="shared" si="266"/>
        <v>0</v>
      </c>
      <c r="BZ76" s="169"/>
      <c r="CA76" s="39"/>
      <c r="CB76" s="39">
        <f t="shared" si="267"/>
        <v>0</v>
      </c>
      <c r="CC76" s="39"/>
      <c r="CD76" s="39"/>
      <c r="CE76" s="39"/>
      <c r="CF76" s="170">
        <f t="shared" si="268"/>
        <v>0</v>
      </c>
      <c r="CH76" s="169"/>
      <c r="CI76" s="192">
        <f t="shared" si="269"/>
        <v>4290</v>
      </c>
      <c r="CJ76" s="192">
        <f t="shared" si="269"/>
        <v>643.5</v>
      </c>
      <c r="CK76" s="192">
        <f t="shared" si="269"/>
        <v>0</v>
      </c>
      <c r="CL76" s="192">
        <f t="shared" si="269"/>
        <v>2000</v>
      </c>
      <c r="CM76" s="192">
        <f t="shared" si="269"/>
        <v>0</v>
      </c>
      <c r="CN76" s="170">
        <f t="shared" si="270"/>
        <v>6933.5</v>
      </c>
      <c r="CO76" s="243" t="str">
        <f t="shared" si="276"/>
        <v>OK</v>
      </c>
    </row>
    <row r="77" spans="1:93" ht="45.75" thickBot="1" x14ac:dyDescent="0.3">
      <c r="A77" s="3"/>
      <c r="B77" s="41" t="s">
        <v>328</v>
      </c>
      <c r="C77" s="225" t="s">
        <v>427</v>
      </c>
      <c r="D77" s="225" t="s">
        <v>432</v>
      </c>
      <c r="E77" s="169">
        <v>18</v>
      </c>
      <c r="F77" s="39">
        <f t="shared" si="248"/>
        <v>5148</v>
      </c>
      <c r="G77" s="39">
        <f t="shared" si="249"/>
        <v>772.19999999999993</v>
      </c>
      <c r="H77" s="39"/>
      <c r="I77" s="39"/>
      <c r="J77" s="39"/>
      <c r="K77" s="170">
        <f t="shared" si="250"/>
        <v>5920.2</v>
      </c>
      <c r="L77" s="243" t="str">
        <f t="shared" si="33"/>
        <v>OK</v>
      </c>
      <c r="N77" s="169"/>
      <c r="O77" s="39"/>
      <c r="P77" s="39">
        <f t="shared" si="272"/>
        <v>0</v>
      </c>
      <c r="Q77" s="39"/>
      <c r="R77" s="39"/>
      <c r="S77" s="39"/>
      <c r="T77" s="170">
        <f t="shared" si="273"/>
        <v>0</v>
      </c>
      <c r="V77" s="169"/>
      <c r="W77" s="39">
        <f>$F$77*0.25</f>
        <v>1287</v>
      </c>
      <c r="X77" s="39">
        <f t="shared" si="274"/>
        <v>193.04999999999998</v>
      </c>
      <c r="Y77" s="39"/>
      <c r="Z77" s="39"/>
      <c r="AA77" s="39"/>
      <c r="AB77" s="170">
        <f t="shared" si="275"/>
        <v>1480.05</v>
      </c>
      <c r="AD77" s="169"/>
      <c r="AE77" s="39">
        <f>$F$77*0.25</f>
        <v>1287</v>
      </c>
      <c r="AF77" s="39">
        <f t="shared" si="255"/>
        <v>193.04999999999998</v>
      </c>
      <c r="AG77" s="39"/>
      <c r="AH77" s="39"/>
      <c r="AI77" s="39"/>
      <c r="AJ77" s="170">
        <f t="shared" si="256"/>
        <v>1480.05</v>
      </c>
      <c r="AL77" s="169"/>
      <c r="AM77" s="39">
        <f>$F$77*0.25</f>
        <v>1287</v>
      </c>
      <c r="AN77" s="39">
        <f t="shared" si="257"/>
        <v>193.04999999999998</v>
      </c>
      <c r="AO77" s="39"/>
      <c r="AP77" s="39"/>
      <c r="AQ77" s="39"/>
      <c r="AR77" s="170">
        <f t="shared" si="258"/>
        <v>1480.05</v>
      </c>
      <c r="AT77" s="169"/>
      <c r="AU77" s="39">
        <f>$F$77*0.25</f>
        <v>1287</v>
      </c>
      <c r="AV77" s="39">
        <f t="shared" si="259"/>
        <v>193.04999999999998</v>
      </c>
      <c r="AW77" s="39"/>
      <c r="AX77" s="39"/>
      <c r="AY77" s="39"/>
      <c r="AZ77" s="170">
        <f t="shared" si="260"/>
        <v>1480.05</v>
      </c>
      <c r="BB77" s="169"/>
      <c r="BC77" s="39"/>
      <c r="BD77" s="39">
        <f t="shared" si="261"/>
        <v>0</v>
      </c>
      <c r="BE77" s="39"/>
      <c r="BF77" s="39"/>
      <c r="BG77" s="39"/>
      <c r="BH77" s="170">
        <f t="shared" si="262"/>
        <v>0</v>
      </c>
      <c r="BJ77" s="169"/>
      <c r="BK77" s="39"/>
      <c r="BL77" s="39">
        <f t="shared" si="263"/>
        <v>0</v>
      </c>
      <c r="BM77" s="39"/>
      <c r="BN77" s="39"/>
      <c r="BO77" s="39"/>
      <c r="BP77" s="170">
        <f t="shared" si="264"/>
        <v>0</v>
      </c>
      <c r="BR77" s="169"/>
      <c r="BS77" s="39"/>
      <c r="BT77" s="39">
        <f t="shared" si="265"/>
        <v>0</v>
      </c>
      <c r="BU77" s="39"/>
      <c r="BV77" s="39"/>
      <c r="BW77" s="39"/>
      <c r="BX77" s="170">
        <f t="shared" si="266"/>
        <v>0</v>
      </c>
      <c r="BZ77" s="169"/>
      <c r="CA77" s="39"/>
      <c r="CB77" s="39">
        <f t="shared" si="267"/>
        <v>0</v>
      </c>
      <c r="CC77" s="39"/>
      <c r="CD77" s="39"/>
      <c r="CE77" s="39"/>
      <c r="CF77" s="170">
        <f t="shared" si="268"/>
        <v>0</v>
      </c>
      <c r="CH77" s="169"/>
      <c r="CI77" s="192">
        <f t="shared" si="269"/>
        <v>5148</v>
      </c>
      <c r="CJ77" s="192">
        <f t="shared" si="269"/>
        <v>772.19999999999993</v>
      </c>
      <c r="CK77" s="192">
        <f t="shared" si="269"/>
        <v>0</v>
      </c>
      <c r="CL77" s="192">
        <f t="shared" si="269"/>
        <v>0</v>
      </c>
      <c r="CM77" s="192">
        <f t="shared" si="269"/>
        <v>0</v>
      </c>
      <c r="CN77" s="170">
        <f t="shared" si="270"/>
        <v>5920.2</v>
      </c>
      <c r="CO77" s="243" t="str">
        <f t="shared" si="276"/>
        <v>OK</v>
      </c>
    </row>
    <row r="78" spans="1:93" ht="15.75" thickBot="1" x14ac:dyDescent="0.3">
      <c r="A78" s="3"/>
      <c r="B78" s="41" t="s">
        <v>130</v>
      </c>
      <c r="C78" s="225" t="s">
        <v>427</v>
      </c>
      <c r="D78" s="225" t="s">
        <v>269</v>
      </c>
      <c r="E78" s="169">
        <v>20</v>
      </c>
      <c r="F78" s="39">
        <f t="shared" si="248"/>
        <v>5720</v>
      </c>
      <c r="G78" s="39">
        <f t="shared" si="249"/>
        <v>858</v>
      </c>
      <c r="H78" s="39"/>
      <c r="I78" s="39"/>
      <c r="J78" s="39"/>
      <c r="K78" s="170">
        <f t="shared" si="250"/>
        <v>6578</v>
      </c>
      <c r="L78" s="243" t="str">
        <f t="shared" si="33"/>
        <v>OK</v>
      </c>
      <c r="N78" s="169"/>
      <c r="O78" s="39"/>
      <c r="P78" s="39">
        <f t="shared" si="272"/>
        <v>0</v>
      </c>
      <c r="Q78" s="39"/>
      <c r="R78" s="39"/>
      <c r="S78" s="39"/>
      <c r="T78" s="170">
        <f t="shared" si="273"/>
        <v>0</v>
      </c>
      <c r="V78" s="169"/>
      <c r="W78" s="39">
        <f>$F$78*0.1</f>
        <v>572</v>
      </c>
      <c r="X78" s="39">
        <f t="shared" si="274"/>
        <v>85.8</v>
      </c>
      <c r="Y78" s="39"/>
      <c r="Z78" s="39"/>
      <c r="AA78" s="39"/>
      <c r="AB78" s="170">
        <f t="shared" si="275"/>
        <v>657.8</v>
      </c>
      <c r="AD78" s="169"/>
      <c r="AE78" s="39">
        <f>$F$78*0.3</f>
        <v>1716</v>
      </c>
      <c r="AF78" s="39">
        <f t="shared" si="255"/>
        <v>257.39999999999998</v>
      </c>
      <c r="AG78" s="39"/>
      <c r="AH78" s="39"/>
      <c r="AI78" s="39"/>
      <c r="AJ78" s="170">
        <f t="shared" si="256"/>
        <v>1973.4</v>
      </c>
      <c r="AL78" s="169"/>
      <c r="AM78" s="39">
        <f>$F$78*0.3</f>
        <v>1716</v>
      </c>
      <c r="AN78" s="39">
        <f t="shared" si="257"/>
        <v>257.39999999999998</v>
      </c>
      <c r="AO78" s="39"/>
      <c r="AP78" s="39"/>
      <c r="AQ78" s="39"/>
      <c r="AR78" s="170">
        <f t="shared" si="258"/>
        <v>1973.4</v>
      </c>
      <c r="AT78" s="169"/>
      <c r="AU78" s="39">
        <f>$F$78*0.3</f>
        <v>1716</v>
      </c>
      <c r="AV78" s="39">
        <f t="shared" si="259"/>
        <v>257.39999999999998</v>
      </c>
      <c r="AW78" s="39"/>
      <c r="AX78" s="39"/>
      <c r="AY78" s="39"/>
      <c r="AZ78" s="170">
        <f t="shared" si="260"/>
        <v>1973.4</v>
      </c>
      <c r="BB78" s="169"/>
      <c r="BC78" s="39"/>
      <c r="BD78" s="39">
        <f t="shared" si="261"/>
        <v>0</v>
      </c>
      <c r="BE78" s="39"/>
      <c r="BF78" s="39"/>
      <c r="BG78" s="39"/>
      <c r="BH78" s="170">
        <f t="shared" si="262"/>
        <v>0</v>
      </c>
      <c r="BJ78" s="169"/>
      <c r="BK78" s="39"/>
      <c r="BL78" s="39">
        <f t="shared" si="263"/>
        <v>0</v>
      </c>
      <c r="BM78" s="39"/>
      <c r="BN78" s="39"/>
      <c r="BO78" s="39"/>
      <c r="BP78" s="170">
        <f t="shared" si="264"/>
        <v>0</v>
      </c>
      <c r="BR78" s="169"/>
      <c r="BS78" s="39"/>
      <c r="BT78" s="39">
        <f t="shared" si="265"/>
        <v>0</v>
      </c>
      <c r="BU78" s="39"/>
      <c r="BV78" s="39"/>
      <c r="BW78" s="39"/>
      <c r="BX78" s="170">
        <f t="shared" si="266"/>
        <v>0</v>
      </c>
      <c r="BZ78" s="169"/>
      <c r="CA78" s="39"/>
      <c r="CB78" s="39">
        <f t="shared" si="267"/>
        <v>0</v>
      </c>
      <c r="CC78" s="39"/>
      <c r="CD78" s="39"/>
      <c r="CE78" s="39"/>
      <c r="CF78" s="170">
        <f t="shared" si="268"/>
        <v>0</v>
      </c>
      <c r="CH78" s="169"/>
      <c r="CI78" s="192">
        <f t="shared" si="269"/>
        <v>5720</v>
      </c>
      <c r="CJ78" s="192">
        <f t="shared" si="269"/>
        <v>857.99999999999989</v>
      </c>
      <c r="CK78" s="192">
        <f t="shared" si="269"/>
        <v>0</v>
      </c>
      <c r="CL78" s="192">
        <f t="shared" si="269"/>
        <v>0</v>
      </c>
      <c r="CM78" s="192">
        <f t="shared" si="269"/>
        <v>0</v>
      </c>
      <c r="CN78" s="170">
        <f t="shared" si="270"/>
        <v>6578</v>
      </c>
      <c r="CO78" s="243" t="str">
        <f t="shared" si="276"/>
        <v>OK</v>
      </c>
    </row>
    <row r="79" spans="1:93" ht="15.75" thickBot="1" x14ac:dyDescent="0.3">
      <c r="A79" s="3"/>
      <c r="B79" s="41"/>
      <c r="C79" s="93"/>
      <c r="D79" s="7"/>
      <c r="E79" s="169"/>
      <c r="F79" s="39">
        <f t="shared" si="248"/>
        <v>0</v>
      </c>
      <c r="G79" s="39">
        <f t="shared" si="249"/>
        <v>0</v>
      </c>
      <c r="H79" s="39"/>
      <c r="I79" s="39"/>
      <c r="J79" s="39"/>
      <c r="K79" s="170">
        <f t="shared" si="250"/>
        <v>0</v>
      </c>
      <c r="L79" s="243" t="str">
        <f t="shared" si="33"/>
        <v>OK</v>
      </c>
      <c r="N79" s="169"/>
      <c r="O79" s="39"/>
      <c r="P79" s="39">
        <f t="shared" si="272"/>
        <v>0</v>
      </c>
      <c r="Q79" s="39"/>
      <c r="R79" s="39"/>
      <c r="S79" s="39"/>
      <c r="T79" s="170">
        <f t="shared" si="273"/>
        <v>0</v>
      </c>
      <c r="V79" s="169"/>
      <c r="W79" s="39"/>
      <c r="X79" s="39">
        <f t="shared" si="274"/>
        <v>0</v>
      </c>
      <c r="Y79" s="39"/>
      <c r="Z79" s="39"/>
      <c r="AA79" s="39"/>
      <c r="AB79" s="170">
        <f t="shared" si="275"/>
        <v>0</v>
      </c>
      <c r="AD79" s="169"/>
      <c r="AE79" s="39"/>
      <c r="AF79" s="39">
        <f t="shared" si="255"/>
        <v>0</v>
      </c>
      <c r="AG79" s="39"/>
      <c r="AH79" s="39"/>
      <c r="AI79" s="39"/>
      <c r="AJ79" s="170">
        <f t="shared" si="256"/>
        <v>0</v>
      </c>
      <c r="AL79" s="169"/>
      <c r="AM79" s="39"/>
      <c r="AN79" s="39">
        <f t="shared" si="257"/>
        <v>0</v>
      </c>
      <c r="AO79" s="39"/>
      <c r="AP79" s="39"/>
      <c r="AQ79" s="39"/>
      <c r="AR79" s="170">
        <f t="shared" si="258"/>
        <v>0</v>
      </c>
      <c r="AT79" s="169"/>
      <c r="AU79" s="39"/>
      <c r="AV79" s="39">
        <f t="shared" si="259"/>
        <v>0</v>
      </c>
      <c r="AW79" s="39"/>
      <c r="AX79" s="39"/>
      <c r="AY79" s="39"/>
      <c r="AZ79" s="170">
        <f t="shared" si="260"/>
        <v>0</v>
      </c>
      <c r="BB79" s="169"/>
      <c r="BC79" s="39"/>
      <c r="BD79" s="39">
        <f t="shared" si="261"/>
        <v>0</v>
      </c>
      <c r="BE79" s="39"/>
      <c r="BF79" s="39"/>
      <c r="BG79" s="39"/>
      <c r="BH79" s="170">
        <f t="shared" si="262"/>
        <v>0</v>
      </c>
      <c r="BJ79" s="169"/>
      <c r="BK79" s="39"/>
      <c r="BL79" s="39">
        <f t="shared" si="263"/>
        <v>0</v>
      </c>
      <c r="BM79" s="39"/>
      <c r="BN79" s="39"/>
      <c r="BO79" s="39"/>
      <c r="BP79" s="170">
        <f t="shared" si="264"/>
        <v>0</v>
      </c>
      <c r="BR79" s="169"/>
      <c r="BS79" s="39"/>
      <c r="BT79" s="39">
        <f t="shared" si="265"/>
        <v>0</v>
      </c>
      <c r="BU79" s="39"/>
      <c r="BV79" s="39"/>
      <c r="BW79" s="39"/>
      <c r="BX79" s="170">
        <f t="shared" si="266"/>
        <v>0</v>
      </c>
      <c r="BZ79" s="169"/>
      <c r="CA79" s="39"/>
      <c r="CB79" s="39">
        <f t="shared" si="267"/>
        <v>0</v>
      </c>
      <c r="CC79" s="39"/>
      <c r="CD79" s="39"/>
      <c r="CE79" s="39"/>
      <c r="CF79" s="170">
        <f t="shared" si="268"/>
        <v>0</v>
      </c>
      <c r="CH79" s="169"/>
      <c r="CI79" s="192">
        <f t="shared" si="269"/>
        <v>0</v>
      </c>
      <c r="CJ79" s="192">
        <f t="shared" si="269"/>
        <v>0</v>
      </c>
      <c r="CK79" s="192">
        <f t="shared" si="269"/>
        <v>0</v>
      </c>
      <c r="CL79" s="192">
        <f t="shared" si="269"/>
        <v>0</v>
      </c>
      <c r="CM79" s="192">
        <f t="shared" si="269"/>
        <v>0</v>
      </c>
      <c r="CN79" s="170">
        <f t="shared" si="270"/>
        <v>0</v>
      </c>
      <c r="CO79" s="243" t="str">
        <f t="shared" si="276"/>
        <v>OK</v>
      </c>
    </row>
    <row r="80" spans="1:93" ht="15.75" thickBot="1" x14ac:dyDescent="0.3">
      <c r="A80" s="3"/>
      <c r="B80" s="41"/>
      <c r="C80" s="93"/>
      <c r="D80" s="7"/>
      <c r="E80" s="169"/>
      <c r="F80" s="39">
        <f t="shared" si="248"/>
        <v>0</v>
      </c>
      <c r="G80" s="39">
        <f t="shared" si="249"/>
        <v>0</v>
      </c>
      <c r="H80" s="39"/>
      <c r="I80" s="39"/>
      <c r="J80" s="39"/>
      <c r="K80" s="170">
        <f t="shared" si="250"/>
        <v>0</v>
      </c>
      <c r="L80" s="243" t="str">
        <f t="shared" si="33"/>
        <v>OK</v>
      </c>
      <c r="N80" s="169"/>
      <c r="O80" s="39"/>
      <c r="P80" s="39">
        <f t="shared" si="272"/>
        <v>0</v>
      </c>
      <c r="Q80" s="39"/>
      <c r="R80" s="39"/>
      <c r="S80" s="39"/>
      <c r="T80" s="170">
        <f t="shared" si="273"/>
        <v>0</v>
      </c>
      <c r="V80" s="169"/>
      <c r="W80" s="39"/>
      <c r="X80" s="39">
        <f t="shared" si="274"/>
        <v>0</v>
      </c>
      <c r="Y80" s="39"/>
      <c r="Z80" s="39"/>
      <c r="AA80" s="39"/>
      <c r="AB80" s="170">
        <f t="shared" si="275"/>
        <v>0</v>
      </c>
      <c r="AD80" s="169"/>
      <c r="AE80" s="39"/>
      <c r="AF80" s="39">
        <f t="shared" si="255"/>
        <v>0</v>
      </c>
      <c r="AG80" s="39"/>
      <c r="AH80" s="39"/>
      <c r="AI80" s="39"/>
      <c r="AJ80" s="170">
        <f t="shared" si="256"/>
        <v>0</v>
      </c>
      <c r="AL80" s="169"/>
      <c r="AM80" s="39"/>
      <c r="AN80" s="39">
        <f t="shared" si="257"/>
        <v>0</v>
      </c>
      <c r="AO80" s="39"/>
      <c r="AP80" s="39"/>
      <c r="AQ80" s="39"/>
      <c r="AR80" s="170">
        <f t="shared" si="258"/>
        <v>0</v>
      </c>
      <c r="AT80" s="169"/>
      <c r="AU80" s="39"/>
      <c r="AV80" s="39">
        <f t="shared" si="259"/>
        <v>0</v>
      </c>
      <c r="AW80" s="39"/>
      <c r="AX80" s="39"/>
      <c r="AY80" s="39"/>
      <c r="AZ80" s="170">
        <f t="shared" si="260"/>
        <v>0</v>
      </c>
      <c r="BB80" s="169"/>
      <c r="BC80" s="39"/>
      <c r="BD80" s="39">
        <f t="shared" si="261"/>
        <v>0</v>
      </c>
      <c r="BE80" s="39"/>
      <c r="BF80" s="39"/>
      <c r="BG80" s="39"/>
      <c r="BH80" s="170">
        <f t="shared" si="262"/>
        <v>0</v>
      </c>
      <c r="BJ80" s="169"/>
      <c r="BK80" s="39"/>
      <c r="BL80" s="39">
        <f t="shared" si="263"/>
        <v>0</v>
      </c>
      <c r="BM80" s="39"/>
      <c r="BN80" s="39"/>
      <c r="BO80" s="39"/>
      <c r="BP80" s="170">
        <f t="shared" si="264"/>
        <v>0</v>
      </c>
      <c r="BR80" s="169"/>
      <c r="BS80" s="39"/>
      <c r="BT80" s="39">
        <f t="shared" si="265"/>
        <v>0</v>
      </c>
      <c r="BU80" s="39"/>
      <c r="BV80" s="39"/>
      <c r="BW80" s="39"/>
      <c r="BX80" s="170">
        <f t="shared" si="266"/>
        <v>0</v>
      </c>
      <c r="BZ80" s="169"/>
      <c r="CA80" s="39"/>
      <c r="CB80" s="39">
        <f t="shared" si="267"/>
        <v>0</v>
      </c>
      <c r="CC80" s="39"/>
      <c r="CD80" s="39"/>
      <c r="CE80" s="39"/>
      <c r="CF80" s="170">
        <f t="shared" si="268"/>
        <v>0</v>
      </c>
      <c r="CH80" s="169"/>
      <c r="CI80" s="192">
        <f t="shared" si="269"/>
        <v>0</v>
      </c>
      <c r="CJ80" s="192">
        <f t="shared" si="269"/>
        <v>0</v>
      </c>
      <c r="CK80" s="192">
        <f t="shared" si="269"/>
        <v>0</v>
      </c>
      <c r="CL80" s="192">
        <f t="shared" si="269"/>
        <v>0</v>
      </c>
      <c r="CM80" s="192">
        <f t="shared" si="269"/>
        <v>0</v>
      </c>
      <c r="CN80" s="170">
        <f t="shared" si="270"/>
        <v>0</v>
      </c>
      <c r="CO80" s="243" t="str">
        <f t="shared" si="276"/>
        <v>OK</v>
      </c>
    </row>
    <row r="81" spans="1:93" ht="15.75" thickBot="1" x14ac:dyDescent="0.3">
      <c r="A81" s="80"/>
      <c r="B81" s="136" t="s">
        <v>362</v>
      </c>
      <c r="C81" s="136"/>
      <c r="D81" s="137"/>
      <c r="E81" s="185"/>
      <c r="F81" s="155"/>
      <c r="G81" s="155"/>
      <c r="H81" s="155"/>
      <c r="I81" s="155"/>
      <c r="J81" s="155"/>
      <c r="K81" s="186"/>
      <c r="L81" s="243" t="str">
        <f t="shared" si="33"/>
        <v>OK</v>
      </c>
      <c r="N81" s="185"/>
      <c r="O81" s="155"/>
      <c r="P81" s="155"/>
      <c r="Q81" s="155"/>
      <c r="R81" s="155"/>
      <c r="S81" s="155"/>
      <c r="T81" s="186"/>
      <c r="V81" s="185"/>
      <c r="W81" s="155"/>
      <c r="X81" s="155"/>
      <c r="Y81" s="155"/>
      <c r="Z81" s="155"/>
      <c r="AA81" s="155"/>
      <c r="AB81" s="186"/>
      <c r="AD81" s="185"/>
      <c r="AE81" s="155"/>
      <c r="AF81" s="155"/>
      <c r="AG81" s="155"/>
      <c r="AH81" s="155"/>
      <c r="AI81" s="155"/>
      <c r="AJ81" s="186"/>
      <c r="AL81" s="185"/>
      <c r="AM81" s="155"/>
      <c r="AN81" s="155"/>
      <c r="AO81" s="155"/>
      <c r="AP81" s="155"/>
      <c r="AQ81" s="155"/>
      <c r="AR81" s="186"/>
      <c r="AT81" s="185"/>
      <c r="AU81" s="155"/>
      <c r="AV81" s="155"/>
      <c r="AW81" s="155"/>
      <c r="AX81" s="155"/>
      <c r="AY81" s="155"/>
      <c r="AZ81" s="186"/>
      <c r="BB81" s="185"/>
      <c r="BC81" s="155"/>
      <c r="BD81" s="155"/>
      <c r="BE81" s="155"/>
      <c r="BF81" s="155"/>
      <c r="BG81" s="155"/>
      <c r="BH81" s="186"/>
      <c r="BJ81" s="185"/>
      <c r="BK81" s="155"/>
      <c r="BL81" s="155"/>
      <c r="BM81" s="155"/>
      <c r="BN81" s="155"/>
      <c r="BO81" s="155"/>
      <c r="BP81" s="186"/>
      <c r="BR81" s="185"/>
      <c r="BS81" s="155"/>
      <c r="BT81" s="155"/>
      <c r="BU81" s="155"/>
      <c r="BV81" s="155"/>
      <c r="BW81" s="155"/>
      <c r="BX81" s="186"/>
      <c r="BZ81" s="185"/>
      <c r="CA81" s="155"/>
      <c r="CB81" s="155"/>
      <c r="CC81" s="155"/>
      <c r="CD81" s="155"/>
      <c r="CE81" s="155"/>
      <c r="CF81" s="186"/>
      <c r="CH81" s="185"/>
      <c r="CI81" s="155"/>
      <c r="CJ81" s="155"/>
      <c r="CK81" s="155"/>
      <c r="CL81" s="155"/>
      <c r="CM81" s="155"/>
      <c r="CN81" s="186"/>
      <c r="CO81" s="243" t="str">
        <f t="shared" si="276"/>
        <v>OK</v>
      </c>
    </row>
    <row r="82" spans="1:93" ht="15.75" thickBot="1" x14ac:dyDescent="0.3">
      <c r="A82" s="3"/>
      <c r="B82" s="21" t="s">
        <v>330</v>
      </c>
      <c r="C82" s="225" t="s">
        <v>429</v>
      </c>
      <c r="D82" s="225" t="s">
        <v>224</v>
      </c>
      <c r="E82" s="169">
        <v>1</v>
      </c>
      <c r="F82" s="39">
        <f t="shared" ref="F82:F88" si="278">E82*$C$2</f>
        <v>286</v>
      </c>
      <c r="G82" s="39">
        <f t="shared" si="226"/>
        <v>42.9</v>
      </c>
      <c r="H82" s="39"/>
      <c r="I82" s="39"/>
      <c r="J82" s="39"/>
      <c r="K82" s="170">
        <f t="shared" si="227"/>
        <v>328.9</v>
      </c>
      <c r="L82" s="243" t="str">
        <f t="shared" si="33"/>
        <v>OK</v>
      </c>
      <c r="N82" s="169"/>
      <c r="O82" s="39"/>
      <c r="P82" s="39">
        <f t="shared" ref="P82:P88" si="279">O82*0.15</f>
        <v>0</v>
      </c>
      <c r="Q82" s="39"/>
      <c r="R82" s="39"/>
      <c r="S82" s="39"/>
      <c r="T82" s="170">
        <f t="shared" ref="T82:T88" si="280">O82+P82+Q82+R82+S82</f>
        <v>0</v>
      </c>
      <c r="V82" s="169"/>
      <c r="W82" s="39">
        <f>F82</f>
        <v>286</v>
      </c>
      <c r="X82" s="39">
        <f t="shared" ref="X82:X88" si="281">W82*0.15</f>
        <v>42.9</v>
      </c>
      <c r="Y82" s="39"/>
      <c r="Z82" s="39"/>
      <c r="AA82" s="39"/>
      <c r="AB82" s="170">
        <f t="shared" ref="AB82:AB88" si="282">W82+X82+Y82+Z82+AA82</f>
        <v>328.9</v>
      </c>
      <c r="AD82" s="169"/>
      <c r="AE82" s="39"/>
      <c r="AF82" s="39">
        <f t="shared" ref="AF82:AF88" si="283">AE82*0.15</f>
        <v>0</v>
      </c>
      <c r="AG82" s="39"/>
      <c r="AH82" s="39"/>
      <c r="AI82" s="39"/>
      <c r="AJ82" s="170">
        <f t="shared" ref="AJ82:AJ88" si="284">AE82+AF82+AG82+AH82+AI82</f>
        <v>0</v>
      </c>
      <c r="AL82" s="169"/>
      <c r="AM82" s="39"/>
      <c r="AN82" s="39">
        <f t="shared" ref="AN82:AN88" si="285">AM82*0.15</f>
        <v>0</v>
      </c>
      <c r="AO82" s="39"/>
      <c r="AP82" s="39"/>
      <c r="AQ82" s="39"/>
      <c r="AR82" s="170">
        <f t="shared" ref="AR82:AR88" si="286">AM82+AN82+AO82+AP82+AQ82</f>
        <v>0</v>
      </c>
      <c r="AT82" s="169"/>
      <c r="AU82" s="39"/>
      <c r="AV82" s="39">
        <f t="shared" ref="AV82:AV88" si="287">AU82*0.15</f>
        <v>0</v>
      </c>
      <c r="AW82" s="39"/>
      <c r="AX82" s="39"/>
      <c r="AY82" s="39"/>
      <c r="AZ82" s="170">
        <f t="shared" ref="AZ82:AZ88" si="288">AU82+AV82+AW82+AX82+AY82</f>
        <v>0</v>
      </c>
      <c r="BB82" s="169"/>
      <c r="BC82" s="39"/>
      <c r="BD82" s="39">
        <f t="shared" ref="BD82:BD88" si="289">BC82*0.15</f>
        <v>0</v>
      </c>
      <c r="BE82" s="39"/>
      <c r="BF82" s="39"/>
      <c r="BG82" s="39"/>
      <c r="BH82" s="170">
        <f t="shared" ref="BH82:BH88" si="290">BC82+BD82+BE82+BF82+BG82</f>
        <v>0</v>
      </c>
      <c r="BJ82" s="169"/>
      <c r="BK82" s="39"/>
      <c r="BL82" s="39">
        <f t="shared" ref="BL82:BL88" si="291">BK82*0.15</f>
        <v>0</v>
      </c>
      <c r="BM82" s="39"/>
      <c r="BN82" s="39"/>
      <c r="BO82" s="39"/>
      <c r="BP82" s="170">
        <f t="shared" ref="BP82:BP88" si="292">BK82+BL82+BM82+BN82+BO82</f>
        <v>0</v>
      </c>
      <c r="BR82" s="169"/>
      <c r="BS82" s="39"/>
      <c r="BT82" s="39">
        <f t="shared" ref="BT82:BT88" si="293">BS82*0.15</f>
        <v>0</v>
      </c>
      <c r="BU82" s="39"/>
      <c r="BV82" s="39"/>
      <c r="BW82" s="39"/>
      <c r="BX82" s="170">
        <f t="shared" ref="BX82:BX88" si="294">BS82+BT82+BU82+BV82+BW82</f>
        <v>0</v>
      </c>
      <c r="BZ82" s="169"/>
      <c r="CA82" s="39"/>
      <c r="CB82" s="39">
        <f t="shared" ref="CB82:CB88" si="295">CA82*0.15</f>
        <v>0</v>
      </c>
      <c r="CC82" s="39"/>
      <c r="CD82" s="39"/>
      <c r="CE82" s="39"/>
      <c r="CF82" s="170">
        <f t="shared" ref="CF82:CF88" si="296">CA82+CB82+CC82+CD82+CE82</f>
        <v>0</v>
      </c>
      <c r="CH82" s="169"/>
      <c r="CI82" s="192">
        <f t="shared" ref="CI82:CM88" si="297">O82+W82+AE82+AM82+AU82+BC82+BK82+BS82+CA82</f>
        <v>286</v>
      </c>
      <c r="CJ82" s="192">
        <f t="shared" si="297"/>
        <v>42.9</v>
      </c>
      <c r="CK82" s="192">
        <f t="shared" si="297"/>
        <v>0</v>
      </c>
      <c r="CL82" s="192">
        <f t="shared" si="297"/>
        <v>0</v>
      </c>
      <c r="CM82" s="192">
        <f t="shared" si="297"/>
        <v>0</v>
      </c>
      <c r="CN82" s="170">
        <f t="shared" ref="CN82:CN88" si="298">CI82+CJ82+CK82+CL82+CM82</f>
        <v>328.9</v>
      </c>
      <c r="CO82" s="243" t="str">
        <f t="shared" si="276"/>
        <v>OK</v>
      </c>
    </row>
    <row r="83" spans="1:93" ht="45.75" thickBot="1" x14ac:dyDescent="0.3">
      <c r="A83" s="3"/>
      <c r="B83" s="41" t="s">
        <v>331</v>
      </c>
      <c r="C83" s="225" t="s">
        <v>429</v>
      </c>
      <c r="D83" s="225" t="s">
        <v>432</v>
      </c>
      <c r="E83" s="169">
        <v>40</v>
      </c>
      <c r="F83" s="39">
        <f t="shared" si="278"/>
        <v>11440</v>
      </c>
      <c r="G83" s="39">
        <f t="shared" si="226"/>
        <v>1716</v>
      </c>
      <c r="H83" s="39"/>
      <c r="I83" s="39"/>
      <c r="J83" s="39"/>
      <c r="K83" s="170">
        <f t="shared" si="227"/>
        <v>13156</v>
      </c>
      <c r="L83" s="243" t="str">
        <f t="shared" si="33"/>
        <v>OK</v>
      </c>
      <c r="N83" s="169"/>
      <c r="O83" s="39"/>
      <c r="P83" s="39">
        <f t="shared" si="279"/>
        <v>0</v>
      </c>
      <c r="Q83" s="39"/>
      <c r="R83" s="39"/>
      <c r="S83" s="39"/>
      <c r="T83" s="170">
        <f t="shared" si="280"/>
        <v>0</v>
      </c>
      <c r="V83" s="169"/>
      <c r="W83" s="39">
        <f>F83</f>
        <v>11440</v>
      </c>
      <c r="X83" s="39">
        <f t="shared" si="281"/>
        <v>1716</v>
      </c>
      <c r="Y83" s="39">
        <f>H83</f>
        <v>0</v>
      </c>
      <c r="Z83" s="39">
        <f t="shared" ref="Z83" si="299">Y83*0.15</f>
        <v>0</v>
      </c>
      <c r="AA83" s="39"/>
      <c r="AB83" s="170">
        <f t="shared" si="282"/>
        <v>13156</v>
      </c>
      <c r="AD83" s="169"/>
      <c r="AE83" s="39"/>
      <c r="AF83" s="39">
        <f t="shared" si="283"/>
        <v>0</v>
      </c>
      <c r="AG83" s="39"/>
      <c r="AH83" s="39"/>
      <c r="AI83" s="39"/>
      <c r="AJ83" s="170">
        <f t="shared" si="284"/>
        <v>0</v>
      </c>
      <c r="AL83" s="169"/>
      <c r="AM83" s="39"/>
      <c r="AN83" s="39">
        <f t="shared" si="285"/>
        <v>0</v>
      </c>
      <c r="AO83" s="39"/>
      <c r="AP83" s="39"/>
      <c r="AQ83" s="39"/>
      <c r="AR83" s="170">
        <f t="shared" si="286"/>
        <v>0</v>
      </c>
      <c r="AT83" s="169"/>
      <c r="AU83" s="39"/>
      <c r="AV83" s="39">
        <f t="shared" si="287"/>
        <v>0</v>
      </c>
      <c r="AW83" s="39"/>
      <c r="AX83" s="39"/>
      <c r="AY83" s="39"/>
      <c r="AZ83" s="170">
        <f t="shared" si="288"/>
        <v>0</v>
      </c>
      <c r="BB83" s="169"/>
      <c r="BC83" s="39"/>
      <c r="BD83" s="39">
        <f t="shared" si="289"/>
        <v>0</v>
      </c>
      <c r="BE83" s="39"/>
      <c r="BF83" s="39"/>
      <c r="BG83" s="39"/>
      <c r="BH83" s="170">
        <f t="shared" si="290"/>
        <v>0</v>
      </c>
      <c r="BJ83" s="169"/>
      <c r="BK83" s="39"/>
      <c r="BL83" s="39">
        <f t="shared" si="291"/>
        <v>0</v>
      </c>
      <c r="BM83" s="39"/>
      <c r="BN83" s="39"/>
      <c r="BO83" s="39"/>
      <c r="BP83" s="170">
        <f t="shared" si="292"/>
        <v>0</v>
      </c>
      <c r="BR83" s="169"/>
      <c r="BS83" s="39"/>
      <c r="BT83" s="39">
        <f t="shared" si="293"/>
        <v>0</v>
      </c>
      <c r="BU83" s="39"/>
      <c r="BV83" s="39"/>
      <c r="BW83" s="39"/>
      <c r="BX83" s="170">
        <f t="shared" si="294"/>
        <v>0</v>
      </c>
      <c r="BZ83" s="169"/>
      <c r="CA83" s="39"/>
      <c r="CB83" s="39">
        <f t="shared" si="295"/>
        <v>0</v>
      </c>
      <c r="CC83" s="39"/>
      <c r="CD83" s="39"/>
      <c r="CE83" s="39"/>
      <c r="CF83" s="170">
        <f t="shared" si="296"/>
        <v>0</v>
      </c>
      <c r="CH83" s="169"/>
      <c r="CI83" s="192">
        <f t="shared" si="297"/>
        <v>11440</v>
      </c>
      <c r="CJ83" s="192">
        <f t="shared" si="297"/>
        <v>1716</v>
      </c>
      <c r="CK83" s="192">
        <f t="shared" si="297"/>
        <v>0</v>
      </c>
      <c r="CL83" s="192">
        <f t="shared" si="297"/>
        <v>0</v>
      </c>
      <c r="CM83" s="192">
        <f t="shared" si="297"/>
        <v>0</v>
      </c>
      <c r="CN83" s="170">
        <f t="shared" si="298"/>
        <v>13156</v>
      </c>
      <c r="CO83" s="243" t="str">
        <f t="shared" si="276"/>
        <v>OK</v>
      </c>
    </row>
    <row r="84" spans="1:93" ht="45.75" hidden="1" thickBot="1" x14ac:dyDescent="0.3">
      <c r="A84" s="3"/>
      <c r="B84" s="41" t="s">
        <v>332</v>
      </c>
      <c r="C84" s="225" t="s">
        <v>429</v>
      </c>
      <c r="D84" s="225" t="s">
        <v>432</v>
      </c>
      <c r="E84" s="169"/>
      <c r="F84" s="39">
        <f t="shared" si="278"/>
        <v>0</v>
      </c>
      <c r="G84" s="39">
        <f t="shared" si="226"/>
        <v>0</v>
      </c>
      <c r="H84" s="39"/>
      <c r="I84" s="39"/>
      <c r="J84" s="39"/>
      <c r="K84" s="170">
        <f t="shared" si="227"/>
        <v>0</v>
      </c>
      <c r="L84" s="243" t="str">
        <f t="shared" si="33"/>
        <v>OK</v>
      </c>
      <c r="N84" s="169"/>
      <c r="O84" s="39"/>
      <c r="P84" s="39">
        <f t="shared" si="279"/>
        <v>0</v>
      </c>
      <c r="Q84" s="39"/>
      <c r="R84" s="39"/>
      <c r="S84" s="39"/>
      <c r="T84" s="170">
        <f t="shared" si="280"/>
        <v>0</v>
      </c>
      <c r="V84" s="169"/>
      <c r="W84" s="39">
        <f>F84</f>
        <v>0</v>
      </c>
      <c r="X84" s="39">
        <f t="shared" ref="X84:Z84" si="300">G84</f>
        <v>0</v>
      </c>
      <c r="Y84" s="39">
        <f t="shared" si="300"/>
        <v>0</v>
      </c>
      <c r="Z84" s="39">
        <f t="shared" si="300"/>
        <v>0</v>
      </c>
      <c r="AA84" s="39"/>
      <c r="AB84" s="170">
        <f t="shared" si="282"/>
        <v>0</v>
      </c>
      <c r="AD84" s="169"/>
      <c r="AE84" s="39"/>
      <c r="AF84" s="39">
        <f t="shared" si="283"/>
        <v>0</v>
      </c>
      <c r="AG84" s="39"/>
      <c r="AH84" s="39"/>
      <c r="AI84" s="39"/>
      <c r="AJ84" s="170">
        <f t="shared" si="284"/>
        <v>0</v>
      </c>
      <c r="AL84" s="169"/>
      <c r="AM84" s="39"/>
      <c r="AN84" s="39">
        <f t="shared" si="285"/>
        <v>0</v>
      </c>
      <c r="AO84" s="39"/>
      <c r="AP84" s="39"/>
      <c r="AQ84" s="39"/>
      <c r="AR84" s="170">
        <f t="shared" si="286"/>
        <v>0</v>
      </c>
      <c r="AT84" s="169"/>
      <c r="AU84" s="39"/>
      <c r="AV84" s="39">
        <f t="shared" si="287"/>
        <v>0</v>
      </c>
      <c r="AW84" s="39"/>
      <c r="AX84" s="39"/>
      <c r="AY84" s="39"/>
      <c r="AZ84" s="170">
        <f t="shared" si="288"/>
        <v>0</v>
      </c>
      <c r="BB84" s="169"/>
      <c r="BC84" s="39"/>
      <c r="BD84" s="39">
        <f t="shared" si="289"/>
        <v>0</v>
      </c>
      <c r="BE84" s="39"/>
      <c r="BF84" s="39"/>
      <c r="BG84" s="39"/>
      <c r="BH84" s="170">
        <f t="shared" si="290"/>
        <v>0</v>
      </c>
      <c r="BJ84" s="169"/>
      <c r="BK84" s="39"/>
      <c r="BL84" s="39">
        <f t="shared" si="291"/>
        <v>0</v>
      </c>
      <c r="BM84" s="39"/>
      <c r="BN84" s="39"/>
      <c r="BO84" s="39"/>
      <c r="BP84" s="170">
        <f t="shared" si="292"/>
        <v>0</v>
      </c>
      <c r="BR84" s="169"/>
      <c r="BS84" s="39"/>
      <c r="BT84" s="39">
        <f t="shared" si="293"/>
        <v>0</v>
      </c>
      <c r="BU84" s="39"/>
      <c r="BV84" s="39"/>
      <c r="BW84" s="39"/>
      <c r="BX84" s="170">
        <f t="shared" si="294"/>
        <v>0</v>
      </c>
      <c r="BZ84" s="169"/>
      <c r="CA84" s="39"/>
      <c r="CB84" s="39">
        <f t="shared" si="295"/>
        <v>0</v>
      </c>
      <c r="CC84" s="39"/>
      <c r="CD84" s="39"/>
      <c r="CE84" s="39"/>
      <c r="CF84" s="170">
        <f t="shared" si="296"/>
        <v>0</v>
      </c>
      <c r="CH84" s="169"/>
      <c r="CI84" s="192">
        <f t="shared" si="297"/>
        <v>0</v>
      </c>
      <c r="CJ84" s="192">
        <f t="shared" si="297"/>
        <v>0</v>
      </c>
      <c r="CK84" s="192">
        <f t="shared" si="297"/>
        <v>0</v>
      </c>
      <c r="CL84" s="192">
        <f t="shared" si="297"/>
        <v>0</v>
      </c>
      <c r="CM84" s="192">
        <f t="shared" si="297"/>
        <v>0</v>
      </c>
      <c r="CN84" s="170">
        <f t="shared" si="298"/>
        <v>0</v>
      </c>
      <c r="CO84" s="243" t="str">
        <f t="shared" si="276"/>
        <v>OK</v>
      </c>
    </row>
    <row r="85" spans="1:93" ht="15.75" thickBot="1" x14ac:dyDescent="0.3">
      <c r="A85" s="3"/>
      <c r="B85" s="41" t="s">
        <v>334</v>
      </c>
      <c r="C85" s="225" t="s">
        <v>429</v>
      </c>
      <c r="D85" s="225" t="s">
        <v>269</v>
      </c>
      <c r="E85" s="169">
        <v>4</v>
      </c>
      <c r="F85" s="39">
        <f t="shared" si="278"/>
        <v>1144</v>
      </c>
      <c r="G85" s="39">
        <f t="shared" si="226"/>
        <v>171.6</v>
      </c>
      <c r="H85" s="39"/>
      <c r="I85" s="39"/>
      <c r="J85" s="39"/>
      <c r="K85" s="170">
        <f t="shared" si="227"/>
        <v>1315.6</v>
      </c>
      <c r="L85" s="243" t="str">
        <f t="shared" si="33"/>
        <v>OK</v>
      </c>
      <c r="N85" s="169"/>
      <c r="O85" s="39"/>
      <c r="P85" s="39">
        <f t="shared" si="279"/>
        <v>0</v>
      </c>
      <c r="Q85" s="39"/>
      <c r="R85" s="39"/>
      <c r="S85" s="39"/>
      <c r="T85" s="170">
        <f t="shared" si="280"/>
        <v>0</v>
      </c>
      <c r="V85" s="169"/>
      <c r="W85" s="39">
        <f>F85</f>
        <v>1144</v>
      </c>
      <c r="X85" s="39">
        <f t="shared" si="281"/>
        <v>171.6</v>
      </c>
      <c r="Y85" s="39"/>
      <c r="Z85" s="39"/>
      <c r="AA85" s="39"/>
      <c r="AB85" s="170">
        <f t="shared" si="282"/>
        <v>1315.6</v>
      </c>
      <c r="AD85" s="169"/>
      <c r="AE85" s="39"/>
      <c r="AF85" s="39">
        <f t="shared" si="283"/>
        <v>0</v>
      </c>
      <c r="AG85" s="39"/>
      <c r="AH85" s="39"/>
      <c r="AI85" s="39"/>
      <c r="AJ85" s="170">
        <f t="shared" si="284"/>
        <v>0</v>
      </c>
      <c r="AL85" s="169"/>
      <c r="AM85" s="39"/>
      <c r="AN85" s="39">
        <f t="shared" si="285"/>
        <v>0</v>
      </c>
      <c r="AO85" s="39"/>
      <c r="AP85" s="39"/>
      <c r="AQ85" s="39"/>
      <c r="AR85" s="170">
        <f t="shared" si="286"/>
        <v>0</v>
      </c>
      <c r="AT85" s="169"/>
      <c r="AU85" s="39"/>
      <c r="AV85" s="39">
        <f t="shared" si="287"/>
        <v>0</v>
      </c>
      <c r="AW85" s="39"/>
      <c r="AX85" s="39"/>
      <c r="AY85" s="39"/>
      <c r="AZ85" s="170">
        <f t="shared" si="288"/>
        <v>0</v>
      </c>
      <c r="BB85" s="169"/>
      <c r="BC85" s="39"/>
      <c r="BD85" s="39">
        <f t="shared" si="289"/>
        <v>0</v>
      </c>
      <c r="BE85" s="39"/>
      <c r="BF85" s="39"/>
      <c r="BG85" s="39"/>
      <c r="BH85" s="170">
        <f t="shared" si="290"/>
        <v>0</v>
      </c>
      <c r="BJ85" s="169"/>
      <c r="BK85" s="39"/>
      <c r="BL85" s="39">
        <f t="shared" si="291"/>
        <v>0</v>
      </c>
      <c r="BM85" s="39"/>
      <c r="BN85" s="39"/>
      <c r="BO85" s="39"/>
      <c r="BP85" s="170">
        <f t="shared" si="292"/>
        <v>0</v>
      </c>
      <c r="BR85" s="169"/>
      <c r="BS85" s="39"/>
      <c r="BT85" s="39">
        <f t="shared" si="293"/>
        <v>0</v>
      </c>
      <c r="BU85" s="39"/>
      <c r="BV85" s="39"/>
      <c r="BW85" s="39"/>
      <c r="BX85" s="170">
        <f t="shared" si="294"/>
        <v>0</v>
      </c>
      <c r="BZ85" s="169"/>
      <c r="CA85" s="39"/>
      <c r="CB85" s="39">
        <f t="shared" si="295"/>
        <v>0</v>
      </c>
      <c r="CC85" s="39"/>
      <c r="CD85" s="39"/>
      <c r="CE85" s="39"/>
      <c r="CF85" s="170">
        <f t="shared" si="296"/>
        <v>0</v>
      </c>
      <c r="CH85" s="169"/>
      <c r="CI85" s="192">
        <f t="shared" si="297"/>
        <v>1144</v>
      </c>
      <c r="CJ85" s="192">
        <f t="shared" si="297"/>
        <v>171.6</v>
      </c>
      <c r="CK85" s="192">
        <f t="shared" si="297"/>
        <v>0</v>
      </c>
      <c r="CL85" s="192">
        <f t="shared" si="297"/>
        <v>0</v>
      </c>
      <c r="CM85" s="192">
        <f t="shared" si="297"/>
        <v>0</v>
      </c>
      <c r="CN85" s="170">
        <f t="shared" si="298"/>
        <v>1315.6</v>
      </c>
      <c r="CO85" s="243" t="str">
        <f t="shared" si="276"/>
        <v>OK</v>
      </c>
    </row>
    <row r="86" spans="1:93" ht="15.75" thickBot="1" x14ac:dyDescent="0.3">
      <c r="A86" s="3"/>
      <c r="B86" s="41" t="s">
        <v>227</v>
      </c>
      <c r="C86" s="225" t="s">
        <v>429</v>
      </c>
      <c r="D86" s="225" t="s">
        <v>269</v>
      </c>
      <c r="E86" s="169"/>
      <c r="F86" s="39">
        <f t="shared" si="278"/>
        <v>0</v>
      </c>
      <c r="G86" s="39">
        <f t="shared" si="226"/>
        <v>0</v>
      </c>
      <c r="H86" s="39"/>
      <c r="I86" s="39"/>
      <c r="J86" s="39"/>
      <c r="K86" s="170">
        <f t="shared" si="227"/>
        <v>0</v>
      </c>
      <c r="L86" s="243" t="str">
        <f t="shared" si="33"/>
        <v>OK</v>
      </c>
      <c r="N86" s="169"/>
      <c r="O86" s="39"/>
      <c r="P86" s="39">
        <f t="shared" si="279"/>
        <v>0</v>
      </c>
      <c r="Q86" s="39"/>
      <c r="R86" s="39"/>
      <c r="S86" s="39"/>
      <c r="T86" s="170">
        <f t="shared" si="280"/>
        <v>0</v>
      </c>
      <c r="V86" s="169"/>
      <c r="W86" s="39">
        <f>F86</f>
        <v>0</v>
      </c>
      <c r="X86" s="39">
        <f t="shared" ref="X86:Z86" si="301">G86</f>
        <v>0</v>
      </c>
      <c r="Y86" s="39">
        <f t="shared" si="301"/>
        <v>0</v>
      </c>
      <c r="Z86" s="39">
        <f t="shared" si="301"/>
        <v>0</v>
      </c>
      <c r="AA86" s="39"/>
      <c r="AB86" s="170">
        <f t="shared" si="282"/>
        <v>0</v>
      </c>
      <c r="AD86" s="169"/>
      <c r="AE86" s="39"/>
      <c r="AF86" s="39">
        <f t="shared" si="283"/>
        <v>0</v>
      </c>
      <c r="AG86" s="39"/>
      <c r="AH86" s="39"/>
      <c r="AI86" s="39"/>
      <c r="AJ86" s="170">
        <f t="shared" si="284"/>
        <v>0</v>
      </c>
      <c r="AL86" s="169"/>
      <c r="AM86" s="39"/>
      <c r="AN86" s="39">
        <f t="shared" si="285"/>
        <v>0</v>
      </c>
      <c r="AO86" s="39"/>
      <c r="AP86" s="39"/>
      <c r="AQ86" s="39"/>
      <c r="AR86" s="170">
        <f t="shared" si="286"/>
        <v>0</v>
      </c>
      <c r="AT86" s="169"/>
      <c r="AU86" s="39"/>
      <c r="AV86" s="39">
        <f t="shared" si="287"/>
        <v>0</v>
      </c>
      <c r="AW86" s="39"/>
      <c r="AX86" s="39"/>
      <c r="AY86" s="39"/>
      <c r="AZ86" s="170">
        <f t="shared" si="288"/>
        <v>0</v>
      </c>
      <c r="BB86" s="169"/>
      <c r="BC86" s="39"/>
      <c r="BD86" s="39">
        <f t="shared" si="289"/>
        <v>0</v>
      </c>
      <c r="BE86" s="39"/>
      <c r="BF86" s="39"/>
      <c r="BG86" s="39"/>
      <c r="BH86" s="170">
        <f t="shared" si="290"/>
        <v>0</v>
      </c>
      <c r="BJ86" s="169"/>
      <c r="BK86" s="39"/>
      <c r="BL86" s="39">
        <f t="shared" si="291"/>
        <v>0</v>
      </c>
      <c r="BM86" s="39"/>
      <c r="BN86" s="39"/>
      <c r="BO86" s="39"/>
      <c r="BP86" s="170">
        <f t="shared" si="292"/>
        <v>0</v>
      </c>
      <c r="BR86" s="169"/>
      <c r="BS86" s="39"/>
      <c r="BT86" s="39">
        <f t="shared" si="293"/>
        <v>0</v>
      </c>
      <c r="BU86" s="39"/>
      <c r="BV86" s="39"/>
      <c r="BW86" s="39"/>
      <c r="BX86" s="170">
        <f t="shared" si="294"/>
        <v>0</v>
      </c>
      <c r="BZ86" s="169"/>
      <c r="CA86" s="39"/>
      <c r="CB86" s="39">
        <f t="shared" si="295"/>
        <v>0</v>
      </c>
      <c r="CC86" s="39"/>
      <c r="CD86" s="39"/>
      <c r="CE86" s="39"/>
      <c r="CF86" s="170">
        <f t="shared" si="296"/>
        <v>0</v>
      </c>
      <c r="CH86" s="169"/>
      <c r="CI86" s="192">
        <f t="shared" si="297"/>
        <v>0</v>
      </c>
      <c r="CJ86" s="192">
        <f t="shared" si="297"/>
        <v>0</v>
      </c>
      <c r="CK86" s="192">
        <f t="shared" si="297"/>
        <v>0</v>
      </c>
      <c r="CL86" s="192">
        <f t="shared" si="297"/>
        <v>0</v>
      </c>
      <c r="CM86" s="192">
        <f t="shared" si="297"/>
        <v>0</v>
      </c>
      <c r="CN86" s="170">
        <f t="shared" si="298"/>
        <v>0</v>
      </c>
      <c r="CO86" s="243" t="str">
        <f t="shared" si="276"/>
        <v>OK</v>
      </c>
    </row>
    <row r="87" spans="1:93" ht="15.75" thickBot="1" x14ac:dyDescent="0.3">
      <c r="A87" s="3"/>
      <c r="B87" s="41"/>
      <c r="C87" s="225"/>
      <c r="D87" s="263"/>
      <c r="E87" s="169"/>
      <c r="F87" s="39">
        <f t="shared" si="278"/>
        <v>0</v>
      </c>
      <c r="G87" s="39">
        <f t="shared" si="226"/>
        <v>0</v>
      </c>
      <c r="H87" s="39"/>
      <c r="I87" s="39"/>
      <c r="J87" s="39"/>
      <c r="K87" s="170">
        <f t="shared" si="227"/>
        <v>0</v>
      </c>
      <c r="L87" s="243" t="str">
        <f t="shared" si="33"/>
        <v>OK</v>
      </c>
      <c r="N87" s="169"/>
      <c r="O87" s="39"/>
      <c r="P87" s="39">
        <f t="shared" si="279"/>
        <v>0</v>
      </c>
      <c r="Q87" s="39"/>
      <c r="R87" s="39"/>
      <c r="S87" s="39"/>
      <c r="T87" s="170">
        <f t="shared" si="280"/>
        <v>0</v>
      </c>
      <c r="V87" s="169"/>
      <c r="W87" s="39"/>
      <c r="X87" s="39">
        <f t="shared" si="281"/>
        <v>0</v>
      </c>
      <c r="Y87" s="39"/>
      <c r="Z87" s="39"/>
      <c r="AA87" s="39"/>
      <c r="AB87" s="170">
        <f t="shared" si="282"/>
        <v>0</v>
      </c>
      <c r="AD87" s="169"/>
      <c r="AE87" s="39"/>
      <c r="AF87" s="39">
        <f t="shared" si="283"/>
        <v>0</v>
      </c>
      <c r="AG87" s="39"/>
      <c r="AH87" s="39"/>
      <c r="AI87" s="39"/>
      <c r="AJ87" s="170">
        <f t="shared" si="284"/>
        <v>0</v>
      </c>
      <c r="AL87" s="169"/>
      <c r="AM87" s="39"/>
      <c r="AN87" s="39">
        <f t="shared" si="285"/>
        <v>0</v>
      </c>
      <c r="AO87" s="39"/>
      <c r="AP87" s="39"/>
      <c r="AQ87" s="39"/>
      <c r="AR87" s="170">
        <f t="shared" si="286"/>
        <v>0</v>
      </c>
      <c r="AT87" s="169"/>
      <c r="AU87" s="39"/>
      <c r="AV87" s="39">
        <f t="shared" si="287"/>
        <v>0</v>
      </c>
      <c r="AW87" s="39"/>
      <c r="AX87" s="39"/>
      <c r="AY87" s="39"/>
      <c r="AZ87" s="170">
        <f t="shared" si="288"/>
        <v>0</v>
      </c>
      <c r="BB87" s="169"/>
      <c r="BC87" s="39"/>
      <c r="BD87" s="39">
        <f t="shared" si="289"/>
        <v>0</v>
      </c>
      <c r="BE87" s="39"/>
      <c r="BF87" s="39"/>
      <c r="BG87" s="39"/>
      <c r="BH87" s="170">
        <f t="shared" si="290"/>
        <v>0</v>
      </c>
      <c r="BJ87" s="169"/>
      <c r="BK87" s="39"/>
      <c r="BL87" s="39">
        <f t="shared" si="291"/>
        <v>0</v>
      </c>
      <c r="BM87" s="39"/>
      <c r="BN87" s="39"/>
      <c r="BO87" s="39"/>
      <c r="BP87" s="170">
        <f t="shared" si="292"/>
        <v>0</v>
      </c>
      <c r="BR87" s="169"/>
      <c r="BS87" s="39"/>
      <c r="BT87" s="39">
        <f t="shared" si="293"/>
        <v>0</v>
      </c>
      <c r="BU87" s="39"/>
      <c r="BV87" s="39"/>
      <c r="BW87" s="39"/>
      <c r="BX87" s="170">
        <f t="shared" si="294"/>
        <v>0</v>
      </c>
      <c r="BZ87" s="169"/>
      <c r="CA87" s="39"/>
      <c r="CB87" s="39">
        <f t="shared" si="295"/>
        <v>0</v>
      </c>
      <c r="CC87" s="39"/>
      <c r="CD87" s="39"/>
      <c r="CE87" s="39"/>
      <c r="CF87" s="170">
        <f t="shared" si="296"/>
        <v>0</v>
      </c>
      <c r="CH87" s="169"/>
      <c r="CI87" s="192">
        <f t="shared" si="297"/>
        <v>0</v>
      </c>
      <c r="CJ87" s="192">
        <f t="shared" si="297"/>
        <v>0</v>
      </c>
      <c r="CK87" s="192">
        <f t="shared" si="297"/>
        <v>0</v>
      </c>
      <c r="CL87" s="192">
        <f t="shared" si="297"/>
        <v>0</v>
      </c>
      <c r="CM87" s="192">
        <f t="shared" si="297"/>
        <v>0</v>
      </c>
      <c r="CN87" s="170">
        <f t="shared" si="298"/>
        <v>0</v>
      </c>
      <c r="CO87" s="243" t="str">
        <f t="shared" si="276"/>
        <v>OK</v>
      </c>
    </row>
    <row r="88" spans="1:93" ht="15.75" thickBot="1" x14ac:dyDescent="0.3">
      <c r="A88" s="3"/>
      <c r="B88" s="41"/>
      <c r="C88" s="93"/>
      <c r="D88" s="7"/>
      <c r="E88" s="169"/>
      <c r="F88" s="39">
        <f t="shared" si="278"/>
        <v>0</v>
      </c>
      <c r="G88" s="39">
        <f t="shared" si="226"/>
        <v>0</v>
      </c>
      <c r="H88" s="39"/>
      <c r="I88" s="39"/>
      <c r="J88" s="39"/>
      <c r="K88" s="170">
        <f t="shared" si="227"/>
        <v>0</v>
      </c>
      <c r="L88" s="243" t="str">
        <f t="shared" si="33"/>
        <v>OK</v>
      </c>
      <c r="N88" s="169"/>
      <c r="O88" s="39"/>
      <c r="P88" s="39">
        <f t="shared" si="279"/>
        <v>0</v>
      </c>
      <c r="Q88" s="39"/>
      <c r="R88" s="39"/>
      <c r="S88" s="39"/>
      <c r="T88" s="170">
        <f t="shared" si="280"/>
        <v>0</v>
      </c>
      <c r="V88" s="169"/>
      <c r="W88" s="39"/>
      <c r="X88" s="39">
        <f t="shared" si="281"/>
        <v>0</v>
      </c>
      <c r="Y88" s="39"/>
      <c r="Z88" s="39"/>
      <c r="AA88" s="39"/>
      <c r="AB88" s="170">
        <f t="shared" si="282"/>
        <v>0</v>
      </c>
      <c r="AD88" s="169"/>
      <c r="AE88" s="39"/>
      <c r="AF88" s="39">
        <f t="shared" si="283"/>
        <v>0</v>
      </c>
      <c r="AG88" s="39"/>
      <c r="AH88" s="39"/>
      <c r="AI88" s="39"/>
      <c r="AJ88" s="170">
        <f t="shared" si="284"/>
        <v>0</v>
      </c>
      <c r="AL88" s="169"/>
      <c r="AM88" s="39"/>
      <c r="AN88" s="39">
        <f t="shared" si="285"/>
        <v>0</v>
      </c>
      <c r="AO88" s="39"/>
      <c r="AP88" s="39"/>
      <c r="AQ88" s="39"/>
      <c r="AR88" s="170">
        <f t="shared" si="286"/>
        <v>0</v>
      </c>
      <c r="AT88" s="169"/>
      <c r="AU88" s="39"/>
      <c r="AV88" s="39">
        <f t="shared" si="287"/>
        <v>0</v>
      </c>
      <c r="AW88" s="39"/>
      <c r="AX88" s="39"/>
      <c r="AY88" s="39"/>
      <c r="AZ88" s="170">
        <f t="shared" si="288"/>
        <v>0</v>
      </c>
      <c r="BB88" s="169"/>
      <c r="BC88" s="39"/>
      <c r="BD88" s="39">
        <f t="shared" si="289"/>
        <v>0</v>
      </c>
      <c r="BE88" s="39"/>
      <c r="BF88" s="39"/>
      <c r="BG88" s="39"/>
      <c r="BH88" s="170">
        <f t="shared" si="290"/>
        <v>0</v>
      </c>
      <c r="BJ88" s="169"/>
      <c r="BK88" s="39"/>
      <c r="BL88" s="39">
        <f t="shared" si="291"/>
        <v>0</v>
      </c>
      <c r="BM88" s="39"/>
      <c r="BN88" s="39"/>
      <c r="BO88" s="39"/>
      <c r="BP88" s="170">
        <f t="shared" si="292"/>
        <v>0</v>
      </c>
      <c r="BR88" s="169"/>
      <c r="BS88" s="39"/>
      <c r="BT88" s="39">
        <f t="shared" si="293"/>
        <v>0</v>
      </c>
      <c r="BU88" s="39"/>
      <c r="BV88" s="39"/>
      <c r="BW88" s="39"/>
      <c r="BX88" s="170">
        <f t="shared" si="294"/>
        <v>0</v>
      </c>
      <c r="BZ88" s="169"/>
      <c r="CA88" s="39"/>
      <c r="CB88" s="39">
        <f t="shared" si="295"/>
        <v>0</v>
      </c>
      <c r="CC88" s="39"/>
      <c r="CD88" s="39"/>
      <c r="CE88" s="39"/>
      <c r="CF88" s="170">
        <f t="shared" si="296"/>
        <v>0</v>
      </c>
      <c r="CH88" s="169"/>
      <c r="CI88" s="192">
        <f t="shared" si="297"/>
        <v>0</v>
      </c>
      <c r="CJ88" s="192">
        <f t="shared" si="297"/>
        <v>0</v>
      </c>
      <c r="CK88" s="192">
        <f t="shared" si="297"/>
        <v>0</v>
      </c>
      <c r="CL88" s="192">
        <f t="shared" si="297"/>
        <v>0</v>
      </c>
      <c r="CM88" s="192">
        <f t="shared" si="297"/>
        <v>0</v>
      </c>
      <c r="CN88" s="170">
        <f t="shared" si="298"/>
        <v>0</v>
      </c>
      <c r="CO88" s="243" t="str">
        <f t="shared" si="276"/>
        <v>OK</v>
      </c>
    </row>
    <row r="89" spans="1:93" ht="15.75" thickBot="1" x14ac:dyDescent="0.3">
      <c r="A89" s="80"/>
      <c r="B89" s="136" t="s">
        <v>336</v>
      </c>
      <c r="C89" s="136"/>
      <c r="D89" s="137"/>
      <c r="E89" s="185"/>
      <c r="F89" s="155"/>
      <c r="G89" s="155"/>
      <c r="H89" s="155"/>
      <c r="I89" s="155"/>
      <c r="J89" s="155"/>
      <c r="K89" s="186"/>
      <c r="L89" s="243" t="str">
        <f t="shared" si="33"/>
        <v>OK</v>
      </c>
      <c r="N89" s="185"/>
      <c r="O89" s="155"/>
      <c r="P89" s="155"/>
      <c r="Q89" s="155"/>
      <c r="R89" s="155"/>
      <c r="S89" s="155"/>
      <c r="T89" s="186"/>
      <c r="V89" s="185"/>
      <c r="W89" s="155"/>
      <c r="X89" s="155"/>
      <c r="Y89" s="155"/>
      <c r="Z89" s="155"/>
      <c r="AA89" s="155"/>
      <c r="AB89" s="186"/>
      <c r="AD89" s="185"/>
      <c r="AE89" s="155"/>
      <c r="AF89" s="155"/>
      <c r="AG89" s="155"/>
      <c r="AH89" s="155"/>
      <c r="AI89" s="155"/>
      <c r="AJ89" s="186"/>
      <c r="AL89" s="185"/>
      <c r="AM89" s="155"/>
      <c r="AN89" s="155"/>
      <c r="AO89" s="155"/>
      <c r="AP89" s="155"/>
      <c r="AQ89" s="155"/>
      <c r="AR89" s="186"/>
      <c r="AT89" s="185"/>
      <c r="AU89" s="155"/>
      <c r="AV89" s="155"/>
      <c r="AW89" s="155"/>
      <c r="AX89" s="155"/>
      <c r="AY89" s="155"/>
      <c r="AZ89" s="186"/>
      <c r="BB89" s="185"/>
      <c r="BC89" s="155"/>
      <c r="BD89" s="155"/>
      <c r="BE89" s="155"/>
      <c r="BF89" s="155"/>
      <c r="BG89" s="155"/>
      <c r="BH89" s="186"/>
      <c r="BJ89" s="185"/>
      <c r="BK89" s="155"/>
      <c r="BL89" s="155"/>
      <c r="BM89" s="155"/>
      <c r="BN89" s="155"/>
      <c r="BO89" s="155"/>
      <c r="BP89" s="186"/>
      <c r="BR89" s="185"/>
      <c r="BS89" s="155"/>
      <c r="BT89" s="155"/>
      <c r="BU89" s="155"/>
      <c r="BV89" s="155"/>
      <c r="BW89" s="155"/>
      <c r="BX89" s="186"/>
      <c r="BZ89" s="185"/>
      <c r="CA89" s="155"/>
      <c r="CB89" s="155"/>
      <c r="CC89" s="155"/>
      <c r="CD89" s="155"/>
      <c r="CE89" s="155"/>
      <c r="CF89" s="186"/>
      <c r="CH89" s="185"/>
      <c r="CI89" s="155"/>
      <c r="CJ89" s="155"/>
      <c r="CK89" s="155"/>
      <c r="CL89" s="155"/>
      <c r="CM89" s="155"/>
      <c r="CN89" s="186"/>
      <c r="CO89" s="243" t="str">
        <f t="shared" si="276"/>
        <v>OK</v>
      </c>
    </row>
    <row r="90" spans="1:93" ht="45.75" thickBot="1" x14ac:dyDescent="0.3">
      <c r="A90" s="3"/>
      <c r="B90" s="143" t="s">
        <v>337</v>
      </c>
      <c r="C90" s="225" t="s">
        <v>269</v>
      </c>
      <c r="D90" s="225" t="s">
        <v>224</v>
      </c>
      <c r="E90" s="169">
        <v>2</v>
      </c>
      <c r="F90" s="39">
        <f t="shared" ref="F90:F95" si="302">E90*$C$2</f>
        <v>572</v>
      </c>
      <c r="G90" s="39">
        <f t="shared" si="226"/>
        <v>85.8</v>
      </c>
      <c r="H90" s="39"/>
      <c r="I90" s="39"/>
      <c r="J90" s="39"/>
      <c r="K90" s="170">
        <f t="shared" si="227"/>
        <v>657.8</v>
      </c>
      <c r="L90" s="243" t="str">
        <f t="shared" si="33"/>
        <v>OK</v>
      </c>
      <c r="N90" s="169"/>
      <c r="O90" s="39"/>
      <c r="P90" s="39">
        <f t="shared" ref="P90:P95" si="303">O90*0.15</f>
        <v>0</v>
      </c>
      <c r="Q90" s="39"/>
      <c r="R90" s="39"/>
      <c r="S90" s="39"/>
      <c r="T90" s="170">
        <f t="shared" ref="T90:T95" si="304">O90+P90+Q90+R90+S90</f>
        <v>0</v>
      </c>
      <c r="V90" s="169"/>
      <c r="W90" s="39">
        <f>F90</f>
        <v>572</v>
      </c>
      <c r="X90" s="39">
        <f t="shared" ref="X90:X95" si="305">W90*0.15</f>
        <v>85.8</v>
      </c>
      <c r="Y90" s="39"/>
      <c r="Z90" s="39"/>
      <c r="AA90" s="39"/>
      <c r="AB90" s="170">
        <f t="shared" ref="AB90:AB95" si="306">W90+X90+Y90+Z90+AA90</f>
        <v>657.8</v>
      </c>
      <c r="AD90" s="169"/>
      <c r="AE90" s="39"/>
      <c r="AF90" s="39">
        <f t="shared" ref="AF90:AF95" si="307">AE90*0.15</f>
        <v>0</v>
      </c>
      <c r="AG90" s="39"/>
      <c r="AH90" s="39"/>
      <c r="AI90" s="39"/>
      <c r="AJ90" s="170">
        <f t="shared" ref="AJ90:AJ95" si="308">AE90+AF90+AG90+AH90+AI90</f>
        <v>0</v>
      </c>
      <c r="AL90" s="169"/>
      <c r="AM90" s="39"/>
      <c r="AN90" s="39">
        <f t="shared" ref="AN90:AN95" si="309">AM90*0.15</f>
        <v>0</v>
      </c>
      <c r="AO90" s="39"/>
      <c r="AP90" s="39"/>
      <c r="AQ90" s="39"/>
      <c r="AR90" s="170">
        <f t="shared" ref="AR90:AR95" si="310">AM90+AN90+AO90+AP90+AQ90</f>
        <v>0</v>
      </c>
      <c r="AT90" s="169"/>
      <c r="AU90" s="39"/>
      <c r="AV90" s="39">
        <f t="shared" ref="AV90:AV95" si="311">AU90*0.15</f>
        <v>0</v>
      </c>
      <c r="AW90" s="39"/>
      <c r="AX90" s="39"/>
      <c r="AY90" s="39"/>
      <c r="AZ90" s="170">
        <f t="shared" ref="AZ90:AZ95" si="312">AU90+AV90+AW90+AX90+AY90</f>
        <v>0</v>
      </c>
      <c r="BB90" s="169"/>
      <c r="BC90" s="39"/>
      <c r="BD90" s="39">
        <f t="shared" ref="BD90:BD95" si="313">BC90*0.15</f>
        <v>0</v>
      </c>
      <c r="BE90" s="39"/>
      <c r="BF90" s="39"/>
      <c r="BG90" s="39"/>
      <c r="BH90" s="170">
        <f t="shared" ref="BH90:BH95" si="314">BC90+BD90+BE90+BF90+BG90</f>
        <v>0</v>
      </c>
      <c r="BJ90" s="169"/>
      <c r="BK90" s="39"/>
      <c r="BL90" s="39">
        <f t="shared" ref="BL90:BL95" si="315">BK90*0.15</f>
        <v>0</v>
      </c>
      <c r="BM90" s="39"/>
      <c r="BN90" s="39"/>
      <c r="BO90" s="39"/>
      <c r="BP90" s="170">
        <f t="shared" ref="BP90:BP95" si="316">BK90+BL90+BM90+BN90+BO90</f>
        <v>0</v>
      </c>
      <c r="BR90" s="169"/>
      <c r="BS90" s="39"/>
      <c r="BT90" s="39">
        <f t="shared" ref="BT90:BT95" si="317">BS90*0.15</f>
        <v>0</v>
      </c>
      <c r="BU90" s="39"/>
      <c r="BV90" s="39"/>
      <c r="BW90" s="39"/>
      <c r="BX90" s="170">
        <f t="shared" ref="BX90:BX95" si="318">BS90+BT90+BU90+BV90+BW90</f>
        <v>0</v>
      </c>
      <c r="BZ90" s="169"/>
      <c r="CA90" s="39"/>
      <c r="CB90" s="39">
        <f t="shared" ref="CB90:CB95" si="319">CA90*0.15</f>
        <v>0</v>
      </c>
      <c r="CC90" s="39"/>
      <c r="CD90" s="39"/>
      <c r="CE90" s="39"/>
      <c r="CF90" s="170">
        <f t="shared" ref="CF90:CF95" si="320">CA90+CB90+CC90+CD90+CE90</f>
        <v>0</v>
      </c>
      <c r="CH90" s="169"/>
      <c r="CI90" s="192">
        <f t="shared" ref="CI90:CM95" si="321">O90+W90+AE90+AM90+AU90+BC90+BK90+BS90+CA90</f>
        <v>572</v>
      </c>
      <c r="CJ90" s="192">
        <f t="shared" si="321"/>
        <v>85.8</v>
      </c>
      <c r="CK90" s="192">
        <f t="shared" si="321"/>
        <v>0</v>
      </c>
      <c r="CL90" s="192">
        <f t="shared" si="321"/>
        <v>0</v>
      </c>
      <c r="CM90" s="192">
        <f t="shared" si="321"/>
        <v>0</v>
      </c>
      <c r="CN90" s="170">
        <f t="shared" ref="CN90:CN95" si="322">CI90+CJ90+CK90+CL90+CM90</f>
        <v>657.8</v>
      </c>
      <c r="CO90" s="243" t="str">
        <f t="shared" si="276"/>
        <v>OK</v>
      </c>
    </row>
    <row r="91" spans="1:93" ht="45.75" thickBot="1" x14ac:dyDescent="0.3">
      <c r="A91" s="5"/>
      <c r="B91" s="224" t="s">
        <v>338</v>
      </c>
      <c r="C91" s="225" t="s">
        <v>269</v>
      </c>
      <c r="D91" s="225" t="s">
        <v>224</v>
      </c>
      <c r="E91" s="169">
        <v>50</v>
      </c>
      <c r="F91" s="39">
        <f t="shared" si="302"/>
        <v>14300</v>
      </c>
      <c r="G91" s="39">
        <f t="shared" si="226"/>
        <v>2145</v>
      </c>
      <c r="H91" s="39">
        <f>Meetings_table!J50</f>
        <v>3200</v>
      </c>
      <c r="I91" s="39">
        <f>I3*6+4000</f>
        <v>8800</v>
      </c>
      <c r="J91" s="39"/>
      <c r="K91" s="170">
        <f t="shared" si="227"/>
        <v>28445</v>
      </c>
      <c r="L91" s="243" t="str">
        <f t="shared" si="33"/>
        <v>OK</v>
      </c>
      <c r="N91" s="169"/>
      <c r="O91" s="39"/>
      <c r="P91" s="39">
        <f t="shared" si="303"/>
        <v>0</v>
      </c>
      <c r="Q91" s="39"/>
      <c r="R91" s="39"/>
      <c r="S91" s="39"/>
      <c r="T91" s="170">
        <f t="shared" si="304"/>
        <v>0</v>
      </c>
      <c r="V91" s="169"/>
      <c r="W91" s="39"/>
      <c r="X91" s="39">
        <f t="shared" si="305"/>
        <v>0</v>
      </c>
      <c r="Y91" s="39"/>
      <c r="Z91" s="39"/>
      <c r="AA91" s="39"/>
      <c r="AB91" s="170">
        <f t="shared" si="306"/>
        <v>0</v>
      </c>
      <c r="AD91" s="169"/>
      <c r="AE91" s="39">
        <f>F91*0.7</f>
        <v>10010</v>
      </c>
      <c r="AF91" s="39">
        <f t="shared" ref="AF91:AH91" si="323">G91*0.7</f>
        <v>1501.5</v>
      </c>
      <c r="AG91" s="39">
        <f t="shared" si="323"/>
        <v>2240</v>
      </c>
      <c r="AH91" s="39">
        <f t="shared" si="323"/>
        <v>6160</v>
      </c>
      <c r="AI91" s="39"/>
      <c r="AJ91" s="170">
        <f t="shared" si="308"/>
        <v>19911.5</v>
      </c>
      <c r="AL91" s="169"/>
      <c r="AM91" s="39">
        <f>F91*0.3</f>
        <v>4290</v>
      </c>
      <c r="AN91" s="39">
        <f t="shared" ref="AN91:AP91" si="324">G91*0.3</f>
        <v>643.5</v>
      </c>
      <c r="AO91" s="39">
        <f t="shared" si="324"/>
        <v>960</v>
      </c>
      <c r="AP91" s="39">
        <f t="shared" si="324"/>
        <v>2640</v>
      </c>
      <c r="AQ91" s="39"/>
      <c r="AR91" s="170">
        <f t="shared" si="310"/>
        <v>8533.5</v>
      </c>
      <c r="AT91" s="169"/>
      <c r="AU91" s="39"/>
      <c r="AV91" s="39">
        <f t="shared" si="311"/>
        <v>0</v>
      </c>
      <c r="AW91" s="39"/>
      <c r="AX91" s="39"/>
      <c r="AY91" s="39"/>
      <c r="AZ91" s="170">
        <f t="shared" si="312"/>
        <v>0</v>
      </c>
      <c r="BB91" s="169"/>
      <c r="BC91" s="39"/>
      <c r="BD91" s="39">
        <f t="shared" si="313"/>
        <v>0</v>
      </c>
      <c r="BE91" s="39"/>
      <c r="BF91" s="39"/>
      <c r="BG91" s="39"/>
      <c r="BH91" s="170">
        <f t="shared" si="314"/>
        <v>0</v>
      </c>
      <c r="BJ91" s="169"/>
      <c r="BK91" s="39"/>
      <c r="BL91" s="39">
        <f t="shared" si="315"/>
        <v>0</v>
      </c>
      <c r="BM91" s="39"/>
      <c r="BN91" s="39"/>
      <c r="BO91" s="39"/>
      <c r="BP91" s="170">
        <f t="shared" si="316"/>
        <v>0</v>
      </c>
      <c r="BR91" s="169"/>
      <c r="BS91" s="39"/>
      <c r="BT91" s="39">
        <f t="shared" si="317"/>
        <v>0</v>
      </c>
      <c r="BU91" s="39"/>
      <c r="BV91" s="39"/>
      <c r="BW91" s="39"/>
      <c r="BX91" s="170">
        <f t="shared" si="318"/>
        <v>0</v>
      </c>
      <c r="BZ91" s="169"/>
      <c r="CA91" s="39"/>
      <c r="CB91" s="39">
        <f t="shared" si="319"/>
        <v>0</v>
      </c>
      <c r="CC91" s="39"/>
      <c r="CD91" s="39"/>
      <c r="CE91" s="39"/>
      <c r="CF91" s="170">
        <f t="shared" si="320"/>
        <v>0</v>
      </c>
      <c r="CH91" s="169"/>
      <c r="CI91" s="192">
        <f t="shared" si="321"/>
        <v>14300</v>
      </c>
      <c r="CJ91" s="192">
        <f t="shared" si="321"/>
        <v>2145</v>
      </c>
      <c r="CK91" s="192">
        <f t="shared" si="321"/>
        <v>3200</v>
      </c>
      <c r="CL91" s="192">
        <f t="shared" si="321"/>
        <v>8800</v>
      </c>
      <c r="CM91" s="192">
        <f t="shared" si="321"/>
        <v>0</v>
      </c>
      <c r="CN91" s="170">
        <f t="shared" si="322"/>
        <v>28445</v>
      </c>
      <c r="CO91" s="243" t="str">
        <f t="shared" si="276"/>
        <v>OK</v>
      </c>
    </row>
    <row r="92" spans="1:93" ht="15.75" thickBot="1" x14ac:dyDescent="0.3">
      <c r="A92" s="3"/>
      <c r="B92" s="41" t="s">
        <v>236</v>
      </c>
      <c r="C92" s="225" t="s">
        <v>269</v>
      </c>
      <c r="D92" s="225" t="s">
        <v>224</v>
      </c>
      <c r="E92" s="169">
        <v>5</v>
      </c>
      <c r="F92" s="39">
        <f t="shared" si="302"/>
        <v>1430</v>
      </c>
      <c r="G92" s="39">
        <f t="shared" si="226"/>
        <v>214.5</v>
      </c>
      <c r="H92" s="39"/>
      <c r="I92" s="39"/>
      <c r="J92" s="39"/>
      <c r="K92" s="170">
        <f t="shared" si="227"/>
        <v>1644.5</v>
      </c>
      <c r="L92" s="243" t="str">
        <f t="shared" si="33"/>
        <v>OK</v>
      </c>
      <c r="N92" s="169"/>
      <c r="O92" s="39"/>
      <c r="P92" s="39">
        <f t="shared" si="303"/>
        <v>0</v>
      </c>
      <c r="Q92" s="39"/>
      <c r="R92" s="39"/>
      <c r="S92" s="39"/>
      <c r="T92" s="170">
        <f t="shared" si="304"/>
        <v>0</v>
      </c>
      <c r="V92" s="169"/>
      <c r="W92" s="39"/>
      <c r="X92" s="39">
        <f t="shared" si="305"/>
        <v>0</v>
      </c>
      <c r="Y92" s="39"/>
      <c r="Z92" s="39"/>
      <c r="AA92" s="39"/>
      <c r="AB92" s="170">
        <f t="shared" si="306"/>
        <v>0</v>
      </c>
      <c r="AD92" s="169"/>
      <c r="AE92" s="39">
        <f>$F$92*0.7</f>
        <v>1000.9999999999999</v>
      </c>
      <c r="AF92" s="39">
        <f t="shared" si="307"/>
        <v>150.14999999999998</v>
      </c>
      <c r="AG92" s="39"/>
      <c r="AH92" s="39"/>
      <c r="AI92" s="39"/>
      <c r="AJ92" s="170">
        <f t="shared" si="308"/>
        <v>1151.1499999999999</v>
      </c>
      <c r="AL92" s="169"/>
      <c r="AM92" s="39">
        <f>$F$92*0.3</f>
        <v>429</v>
      </c>
      <c r="AN92" s="39">
        <f t="shared" si="309"/>
        <v>64.349999999999994</v>
      </c>
      <c r="AO92" s="39"/>
      <c r="AP92" s="39"/>
      <c r="AQ92" s="39"/>
      <c r="AR92" s="170">
        <f t="shared" si="310"/>
        <v>493.35</v>
      </c>
      <c r="AT92" s="169"/>
      <c r="AU92" s="39"/>
      <c r="AV92" s="39">
        <f t="shared" si="311"/>
        <v>0</v>
      </c>
      <c r="AW92" s="39"/>
      <c r="AX92" s="39"/>
      <c r="AY92" s="39"/>
      <c r="AZ92" s="170">
        <f t="shared" si="312"/>
        <v>0</v>
      </c>
      <c r="BB92" s="169"/>
      <c r="BC92" s="39"/>
      <c r="BD92" s="39">
        <f t="shared" si="313"/>
        <v>0</v>
      </c>
      <c r="BE92" s="39"/>
      <c r="BF92" s="39"/>
      <c r="BG92" s="39"/>
      <c r="BH92" s="170">
        <f t="shared" si="314"/>
        <v>0</v>
      </c>
      <c r="BJ92" s="169"/>
      <c r="BK92" s="39"/>
      <c r="BL92" s="39">
        <f t="shared" si="315"/>
        <v>0</v>
      </c>
      <c r="BM92" s="39"/>
      <c r="BN92" s="39"/>
      <c r="BO92" s="39"/>
      <c r="BP92" s="170">
        <f t="shared" si="316"/>
        <v>0</v>
      </c>
      <c r="BR92" s="169"/>
      <c r="BS92" s="39"/>
      <c r="BT92" s="39">
        <f t="shared" si="317"/>
        <v>0</v>
      </c>
      <c r="BU92" s="39"/>
      <c r="BV92" s="39"/>
      <c r="BW92" s="39"/>
      <c r="BX92" s="170">
        <f t="shared" si="318"/>
        <v>0</v>
      </c>
      <c r="BZ92" s="169"/>
      <c r="CA92" s="39"/>
      <c r="CB92" s="39">
        <f t="shared" si="319"/>
        <v>0</v>
      </c>
      <c r="CC92" s="39"/>
      <c r="CD92" s="39"/>
      <c r="CE92" s="39"/>
      <c r="CF92" s="170">
        <f t="shared" si="320"/>
        <v>0</v>
      </c>
      <c r="CH92" s="169"/>
      <c r="CI92" s="192">
        <f t="shared" si="321"/>
        <v>1430</v>
      </c>
      <c r="CJ92" s="192">
        <f t="shared" si="321"/>
        <v>214.49999999999997</v>
      </c>
      <c r="CK92" s="192">
        <f t="shared" si="321"/>
        <v>0</v>
      </c>
      <c r="CL92" s="192">
        <f t="shared" si="321"/>
        <v>0</v>
      </c>
      <c r="CM92" s="192">
        <f t="shared" si="321"/>
        <v>0</v>
      </c>
      <c r="CN92" s="170">
        <f t="shared" si="322"/>
        <v>1644.5</v>
      </c>
      <c r="CO92" s="243" t="str">
        <f t="shared" si="276"/>
        <v>OK</v>
      </c>
    </row>
    <row r="93" spans="1:93" ht="15.75" thickBot="1" x14ac:dyDescent="0.3">
      <c r="A93" s="3"/>
      <c r="B93" s="41" t="s">
        <v>340</v>
      </c>
      <c r="C93" s="225" t="s">
        <v>269</v>
      </c>
      <c r="D93" s="225" t="s">
        <v>271</v>
      </c>
      <c r="E93" s="169"/>
      <c r="F93" s="39">
        <f t="shared" si="302"/>
        <v>0</v>
      </c>
      <c r="G93" s="39">
        <f t="shared" si="226"/>
        <v>0</v>
      </c>
      <c r="H93" s="39"/>
      <c r="I93" s="39"/>
      <c r="J93" s="39"/>
      <c r="K93" s="170">
        <f t="shared" si="227"/>
        <v>0</v>
      </c>
      <c r="L93" s="243" t="str">
        <f t="shared" si="33"/>
        <v>OK</v>
      </c>
      <c r="N93" s="169"/>
      <c r="O93" s="39"/>
      <c r="P93" s="39">
        <f t="shared" si="303"/>
        <v>0</v>
      </c>
      <c r="Q93" s="39"/>
      <c r="R93" s="39"/>
      <c r="S93" s="39"/>
      <c r="T93" s="170">
        <f t="shared" si="304"/>
        <v>0</v>
      </c>
      <c r="V93" s="169"/>
      <c r="W93" s="39">
        <f>$F$93*0.2</f>
        <v>0</v>
      </c>
      <c r="X93" s="39">
        <f t="shared" si="305"/>
        <v>0</v>
      </c>
      <c r="Y93" s="39"/>
      <c r="Z93" s="39"/>
      <c r="AA93" s="39"/>
      <c r="AB93" s="170">
        <f t="shared" si="306"/>
        <v>0</v>
      </c>
      <c r="AD93" s="169"/>
      <c r="AE93" s="39">
        <f>$F$93*0.6</f>
        <v>0</v>
      </c>
      <c r="AF93" s="39">
        <f t="shared" si="307"/>
        <v>0</v>
      </c>
      <c r="AG93" s="39"/>
      <c r="AH93" s="39"/>
      <c r="AI93" s="39"/>
      <c r="AJ93" s="170">
        <f t="shared" si="308"/>
        <v>0</v>
      </c>
      <c r="AL93" s="169"/>
      <c r="AM93" s="39">
        <f>$F$93*0.2</f>
        <v>0</v>
      </c>
      <c r="AN93" s="39">
        <f t="shared" si="309"/>
        <v>0</v>
      </c>
      <c r="AO93" s="39"/>
      <c r="AP93" s="39"/>
      <c r="AQ93" s="39"/>
      <c r="AR93" s="170">
        <f t="shared" si="310"/>
        <v>0</v>
      </c>
      <c r="AT93" s="169"/>
      <c r="AU93" s="39"/>
      <c r="AV93" s="39">
        <f t="shared" si="311"/>
        <v>0</v>
      </c>
      <c r="AW93" s="39"/>
      <c r="AX93" s="39"/>
      <c r="AY93" s="39"/>
      <c r="AZ93" s="170">
        <f t="shared" si="312"/>
        <v>0</v>
      </c>
      <c r="BB93" s="169"/>
      <c r="BC93" s="39"/>
      <c r="BD93" s="39">
        <f t="shared" si="313"/>
        <v>0</v>
      </c>
      <c r="BE93" s="39"/>
      <c r="BF93" s="39"/>
      <c r="BG93" s="39"/>
      <c r="BH93" s="170">
        <f t="shared" si="314"/>
        <v>0</v>
      </c>
      <c r="BJ93" s="169"/>
      <c r="BK93" s="39"/>
      <c r="BL93" s="39">
        <f t="shared" si="315"/>
        <v>0</v>
      </c>
      <c r="BM93" s="39"/>
      <c r="BN93" s="39"/>
      <c r="BO93" s="39"/>
      <c r="BP93" s="170">
        <f t="shared" si="316"/>
        <v>0</v>
      </c>
      <c r="BR93" s="169"/>
      <c r="BS93" s="39"/>
      <c r="BT93" s="39">
        <f t="shared" si="317"/>
        <v>0</v>
      </c>
      <c r="BU93" s="39"/>
      <c r="BV93" s="39"/>
      <c r="BW93" s="39"/>
      <c r="BX93" s="170">
        <f t="shared" si="318"/>
        <v>0</v>
      </c>
      <c r="BZ93" s="169"/>
      <c r="CA93" s="39"/>
      <c r="CB93" s="39">
        <f t="shared" si="319"/>
        <v>0</v>
      </c>
      <c r="CC93" s="39"/>
      <c r="CD93" s="39"/>
      <c r="CE93" s="39"/>
      <c r="CF93" s="170">
        <f t="shared" si="320"/>
        <v>0</v>
      </c>
      <c r="CH93" s="169"/>
      <c r="CI93" s="192">
        <f t="shared" si="321"/>
        <v>0</v>
      </c>
      <c r="CJ93" s="192">
        <f t="shared" si="321"/>
        <v>0</v>
      </c>
      <c r="CK93" s="192">
        <f t="shared" si="321"/>
        <v>0</v>
      </c>
      <c r="CL93" s="192">
        <f t="shared" si="321"/>
        <v>0</v>
      </c>
      <c r="CM93" s="192">
        <f t="shared" si="321"/>
        <v>0</v>
      </c>
      <c r="CN93" s="170">
        <f t="shared" si="322"/>
        <v>0</v>
      </c>
      <c r="CO93" s="243" t="str">
        <f t="shared" si="276"/>
        <v>OK</v>
      </c>
    </row>
    <row r="94" spans="1:93" ht="15.75" thickBot="1" x14ac:dyDescent="0.3">
      <c r="A94" s="3"/>
      <c r="B94" s="41"/>
      <c r="C94" s="93"/>
      <c r="D94" s="7"/>
      <c r="E94" s="169"/>
      <c r="F94" s="39">
        <f t="shared" si="302"/>
        <v>0</v>
      </c>
      <c r="G94" s="39">
        <f t="shared" si="226"/>
        <v>0</v>
      </c>
      <c r="H94" s="39"/>
      <c r="I94" s="39"/>
      <c r="J94" s="39"/>
      <c r="K94" s="170">
        <f t="shared" si="227"/>
        <v>0</v>
      </c>
      <c r="L94" s="243" t="str">
        <f t="shared" ref="L94:L114" si="325">IF(F94+G94+H94+I94+J94=K94,"OK","ERROR")</f>
        <v>OK</v>
      </c>
      <c r="N94" s="169"/>
      <c r="O94" s="39"/>
      <c r="P94" s="39">
        <f t="shared" si="303"/>
        <v>0</v>
      </c>
      <c r="Q94" s="39"/>
      <c r="R94" s="39"/>
      <c r="S94" s="39"/>
      <c r="T94" s="170">
        <f t="shared" si="304"/>
        <v>0</v>
      </c>
      <c r="V94" s="169"/>
      <c r="W94" s="39"/>
      <c r="X94" s="39">
        <f t="shared" si="305"/>
        <v>0</v>
      </c>
      <c r="Y94" s="39"/>
      <c r="Z94" s="39"/>
      <c r="AA94" s="39"/>
      <c r="AB94" s="170">
        <f t="shared" si="306"/>
        <v>0</v>
      </c>
      <c r="AD94" s="169"/>
      <c r="AE94" s="39"/>
      <c r="AF94" s="39">
        <f t="shared" si="307"/>
        <v>0</v>
      </c>
      <c r="AG94" s="39"/>
      <c r="AH94" s="39"/>
      <c r="AI94" s="39"/>
      <c r="AJ94" s="170">
        <f t="shared" si="308"/>
        <v>0</v>
      </c>
      <c r="AL94" s="169"/>
      <c r="AM94" s="39"/>
      <c r="AN94" s="39">
        <f t="shared" si="309"/>
        <v>0</v>
      </c>
      <c r="AO94" s="39"/>
      <c r="AP94" s="39"/>
      <c r="AQ94" s="39"/>
      <c r="AR94" s="170">
        <f t="shared" si="310"/>
        <v>0</v>
      </c>
      <c r="AT94" s="169"/>
      <c r="AU94" s="39"/>
      <c r="AV94" s="39">
        <f t="shared" si="311"/>
        <v>0</v>
      </c>
      <c r="AW94" s="39"/>
      <c r="AX94" s="39"/>
      <c r="AY94" s="39"/>
      <c r="AZ94" s="170">
        <f t="shared" si="312"/>
        <v>0</v>
      </c>
      <c r="BB94" s="169"/>
      <c r="BC94" s="39"/>
      <c r="BD94" s="39">
        <f t="shared" si="313"/>
        <v>0</v>
      </c>
      <c r="BE94" s="39"/>
      <c r="BF94" s="39"/>
      <c r="BG94" s="39"/>
      <c r="BH94" s="170">
        <f t="shared" si="314"/>
        <v>0</v>
      </c>
      <c r="BJ94" s="169"/>
      <c r="BK94" s="39"/>
      <c r="BL94" s="39">
        <f t="shared" si="315"/>
        <v>0</v>
      </c>
      <c r="BM94" s="39"/>
      <c r="BN94" s="39"/>
      <c r="BO94" s="39"/>
      <c r="BP94" s="170">
        <f t="shared" si="316"/>
        <v>0</v>
      </c>
      <c r="BR94" s="169"/>
      <c r="BS94" s="39"/>
      <c r="BT94" s="39">
        <f t="shared" si="317"/>
        <v>0</v>
      </c>
      <c r="BU94" s="39"/>
      <c r="BV94" s="39"/>
      <c r="BW94" s="39"/>
      <c r="BX94" s="170">
        <f t="shared" si="318"/>
        <v>0</v>
      </c>
      <c r="BZ94" s="169"/>
      <c r="CA94" s="39"/>
      <c r="CB94" s="39">
        <f t="shared" si="319"/>
        <v>0</v>
      </c>
      <c r="CC94" s="39"/>
      <c r="CD94" s="39"/>
      <c r="CE94" s="39"/>
      <c r="CF94" s="170">
        <f t="shared" si="320"/>
        <v>0</v>
      </c>
      <c r="CH94" s="169"/>
      <c r="CI94" s="192">
        <f t="shared" si="321"/>
        <v>0</v>
      </c>
      <c r="CJ94" s="192">
        <f t="shared" si="321"/>
        <v>0</v>
      </c>
      <c r="CK94" s="192">
        <f t="shared" si="321"/>
        <v>0</v>
      </c>
      <c r="CL94" s="192">
        <f t="shared" si="321"/>
        <v>0</v>
      </c>
      <c r="CM94" s="192">
        <f t="shared" si="321"/>
        <v>0</v>
      </c>
      <c r="CN94" s="170">
        <f t="shared" si="322"/>
        <v>0</v>
      </c>
      <c r="CO94" s="243" t="str">
        <f t="shared" si="276"/>
        <v>OK</v>
      </c>
    </row>
    <row r="95" spans="1:93" ht="15.75" thickBot="1" x14ac:dyDescent="0.3">
      <c r="A95" s="3"/>
      <c r="B95" s="41"/>
      <c r="C95" s="93"/>
      <c r="D95" s="7"/>
      <c r="E95" s="169"/>
      <c r="F95" s="39">
        <f t="shared" si="302"/>
        <v>0</v>
      </c>
      <c r="G95" s="39">
        <f t="shared" si="226"/>
        <v>0</v>
      </c>
      <c r="H95" s="39"/>
      <c r="I95" s="39"/>
      <c r="J95" s="39"/>
      <c r="K95" s="170">
        <f t="shared" si="227"/>
        <v>0</v>
      </c>
      <c r="L95" s="243" t="str">
        <f t="shared" si="325"/>
        <v>OK</v>
      </c>
      <c r="N95" s="169"/>
      <c r="O95" s="39"/>
      <c r="P95" s="39">
        <f t="shared" si="303"/>
        <v>0</v>
      </c>
      <c r="Q95" s="39"/>
      <c r="R95" s="39"/>
      <c r="S95" s="39"/>
      <c r="T95" s="170">
        <f t="shared" si="304"/>
        <v>0</v>
      </c>
      <c r="V95" s="169"/>
      <c r="W95" s="39"/>
      <c r="X95" s="39">
        <f t="shared" si="305"/>
        <v>0</v>
      </c>
      <c r="Y95" s="39"/>
      <c r="Z95" s="39"/>
      <c r="AA95" s="39"/>
      <c r="AB95" s="170">
        <f t="shared" si="306"/>
        <v>0</v>
      </c>
      <c r="AD95" s="169"/>
      <c r="AE95" s="39"/>
      <c r="AF95" s="39">
        <f t="shared" si="307"/>
        <v>0</v>
      </c>
      <c r="AG95" s="39"/>
      <c r="AH95" s="39"/>
      <c r="AI95" s="39"/>
      <c r="AJ95" s="170">
        <f t="shared" si="308"/>
        <v>0</v>
      </c>
      <c r="AL95" s="169"/>
      <c r="AM95" s="39"/>
      <c r="AN95" s="39">
        <f t="shared" si="309"/>
        <v>0</v>
      </c>
      <c r="AO95" s="39"/>
      <c r="AP95" s="39"/>
      <c r="AQ95" s="39"/>
      <c r="AR95" s="170">
        <f t="shared" si="310"/>
        <v>0</v>
      </c>
      <c r="AT95" s="169"/>
      <c r="AU95" s="39"/>
      <c r="AV95" s="39">
        <f t="shared" si="311"/>
        <v>0</v>
      </c>
      <c r="AW95" s="39"/>
      <c r="AX95" s="39"/>
      <c r="AY95" s="39"/>
      <c r="AZ95" s="170">
        <f t="shared" si="312"/>
        <v>0</v>
      </c>
      <c r="BB95" s="169"/>
      <c r="BC95" s="39"/>
      <c r="BD95" s="39">
        <f t="shared" si="313"/>
        <v>0</v>
      </c>
      <c r="BE95" s="39"/>
      <c r="BF95" s="39"/>
      <c r="BG95" s="39"/>
      <c r="BH95" s="170">
        <f t="shared" si="314"/>
        <v>0</v>
      </c>
      <c r="BJ95" s="169"/>
      <c r="BK95" s="39"/>
      <c r="BL95" s="39">
        <f t="shared" si="315"/>
        <v>0</v>
      </c>
      <c r="BM95" s="39"/>
      <c r="BN95" s="39"/>
      <c r="BO95" s="39"/>
      <c r="BP95" s="170">
        <f t="shared" si="316"/>
        <v>0</v>
      </c>
      <c r="BR95" s="169"/>
      <c r="BS95" s="39"/>
      <c r="BT95" s="39">
        <f t="shared" si="317"/>
        <v>0</v>
      </c>
      <c r="BU95" s="39"/>
      <c r="BV95" s="39"/>
      <c r="BW95" s="39"/>
      <c r="BX95" s="170">
        <f t="shared" si="318"/>
        <v>0</v>
      </c>
      <c r="BZ95" s="169"/>
      <c r="CA95" s="39"/>
      <c r="CB95" s="39">
        <f t="shared" si="319"/>
        <v>0</v>
      </c>
      <c r="CC95" s="39"/>
      <c r="CD95" s="39"/>
      <c r="CE95" s="39"/>
      <c r="CF95" s="170">
        <f t="shared" si="320"/>
        <v>0</v>
      </c>
      <c r="CH95" s="169"/>
      <c r="CI95" s="192">
        <f t="shared" si="321"/>
        <v>0</v>
      </c>
      <c r="CJ95" s="192">
        <f t="shared" si="321"/>
        <v>0</v>
      </c>
      <c r="CK95" s="192">
        <f t="shared" si="321"/>
        <v>0</v>
      </c>
      <c r="CL95" s="192">
        <f t="shared" si="321"/>
        <v>0</v>
      </c>
      <c r="CM95" s="192">
        <f t="shared" si="321"/>
        <v>0</v>
      </c>
      <c r="CN95" s="170">
        <f t="shared" si="322"/>
        <v>0</v>
      </c>
      <c r="CO95" s="243" t="str">
        <f t="shared" si="276"/>
        <v>OK</v>
      </c>
    </row>
    <row r="96" spans="1:93" ht="15.75" thickBot="1" x14ac:dyDescent="0.3">
      <c r="A96" s="80"/>
      <c r="B96" s="136" t="s">
        <v>341</v>
      </c>
      <c r="C96" s="136"/>
      <c r="D96" s="137"/>
      <c r="E96" s="185"/>
      <c r="F96" s="155"/>
      <c r="G96" s="155"/>
      <c r="H96" s="155"/>
      <c r="I96" s="155"/>
      <c r="J96" s="155"/>
      <c r="K96" s="186"/>
      <c r="L96" s="243" t="str">
        <f t="shared" si="325"/>
        <v>OK</v>
      </c>
      <c r="N96" s="185"/>
      <c r="O96" s="155"/>
      <c r="P96" s="155"/>
      <c r="Q96" s="155"/>
      <c r="R96" s="155"/>
      <c r="S96" s="155"/>
      <c r="T96" s="186"/>
      <c r="V96" s="185"/>
      <c r="W96" s="155"/>
      <c r="X96" s="155"/>
      <c r="Y96" s="155"/>
      <c r="Z96" s="155"/>
      <c r="AA96" s="155"/>
      <c r="AB96" s="186"/>
      <c r="AD96" s="185"/>
      <c r="AE96" s="155"/>
      <c r="AF96" s="155"/>
      <c r="AG96" s="155"/>
      <c r="AH96" s="155"/>
      <c r="AI96" s="155"/>
      <c r="AJ96" s="186"/>
      <c r="AL96" s="185"/>
      <c r="AM96" s="155"/>
      <c r="AN96" s="155"/>
      <c r="AO96" s="155"/>
      <c r="AP96" s="155"/>
      <c r="AQ96" s="155"/>
      <c r="AR96" s="186"/>
      <c r="AT96" s="185"/>
      <c r="AU96" s="155"/>
      <c r="AV96" s="155"/>
      <c r="AW96" s="155"/>
      <c r="AX96" s="155"/>
      <c r="AY96" s="155"/>
      <c r="AZ96" s="186"/>
      <c r="BB96" s="185"/>
      <c r="BC96" s="155"/>
      <c r="BD96" s="155"/>
      <c r="BE96" s="155"/>
      <c r="BF96" s="155"/>
      <c r="BG96" s="155"/>
      <c r="BH96" s="186"/>
      <c r="BJ96" s="185"/>
      <c r="BK96" s="155"/>
      <c r="BL96" s="155"/>
      <c r="BM96" s="155"/>
      <c r="BN96" s="155"/>
      <c r="BO96" s="155"/>
      <c r="BP96" s="186"/>
      <c r="BR96" s="185"/>
      <c r="BS96" s="155"/>
      <c r="BT96" s="155"/>
      <c r="BU96" s="155"/>
      <c r="BV96" s="155"/>
      <c r="BW96" s="155"/>
      <c r="BX96" s="186"/>
      <c r="BZ96" s="185"/>
      <c r="CA96" s="155"/>
      <c r="CB96" s="155"/>
      <c r="CC96" s="155"/>
      <c r="CD96" s="155"/>
      <c r="CE96" s="155"/>
      <c r="CF96" s="186"/>
      <c r="CH96" s="185"/>
      <c r="CI96" s="155"/>
      <c r="CJ96" s="155"/>
      <c r="CK96" s="155"/>
      <c r="CL96" s="155"/>
      <c r="CM96" s="155"/>
      <c r="CN96" s="186"/>
      <c r="CO96" s="243" t="str">
        <f t="shared" si="276"/>
        <v>OK</v>
      </c>
    </row>
    <row r="97" spans="1:93" ht="30.75" thickBot="1" x14ac:dyDescent="0.3">
      <c r="A97" s="3"/>
      <c r="B97" s="41" t="s">
        <v>342</v>
      </c>
      <c r="C97" s="225" t="s">
        <v>430</v>
      </c>
      <c r="D97" s="225" t="s">
        <v>224</v>
      </c>
      <c r="E97" s="169">
        <v>8</v>
      </c>
      <c r="F97" s="39">
        <f t="shared" ref="F97:F105" si="326">E97*$C$2</f>
        <v>2288</v>
      </c>
      <c r="G97" s="39">
        <f t="shared" si="226"/>
        <v>343.2</v>
      </c>
      <c r="H97" s="39"/>
      <c r="I97" s="39"/>
      <c r="J97" s="39"/>
      <c r="K97" s="170">
        <f t="shared" si="227"/>
        <v>2631.2</v>
      </c>
      <c r="L97" s="243" t="str">
        <f t="shared" si="325"/>
        <v>OK</v>
      </c>
      <c r="N97" s="169"/>
      <c r="O97" s="39"/>
      <c r="P97" s="39">
        <f t="shared" ref="P97:P109" si="327">O97*0.15</f>
        <v>0</v>
      </c>
      <c r="Q97" s="39"/>
      <c r="R97" s="39"/>
      <c r="S97" s="39"/>
      <c r="T97" s="170">
        <f t="shared" ref="T97:T105" si="328">O97+P97+Q97+R97+S97</f>
        <v>0</v>
      </c>
      <c r="V97" s="169"/>
      <c r="W97" s="39"/>
      <c r="X97" s="39">
        <f t="shared" ref="X97:X109" si="329">W97*0.15</f>
        <v>0</v>
      </c>
      <c r="Y97" s="39"/>
      <c r="Z97" s="39"/>
      <c r="AA97" s="39"/>
      <c r="AB97" s="170">
        <f t="shared" ref="AB97:AB105" si="330">W97+X97+Y97+Z97+AA97</f>
        <v>0</v>
      </c>
      <c r="AD97" s="169"/>
      <c r="AE97" s="39"/>
      <c r="AF97" s="39">
        <f t="shared" ref="AF97:AF109" si="331">AE97*0.15</f>
        <v>0</v>
      </c>
      <c r="AG97" s="39"/>
      <c r="AH97" s="39"/>
      <c r="AI97" s="39"/>
      <c r="AJ97" s="170">
        <f t="shared" ref="AJ97:AJ105" si="332">AE97+AF97+AG97+AH97+AI97</f>
        <v>0</v>
      </c>
      <c r="AL97" s="169"/>
      <c r="AM97" s="39">
        <f>F97</f>
        <v>2288</v>
      </c>
      <c r="AN97" s="39">
        <f t="shared" ref="AN97:AN109" si="333">AM97*0.15</f>
        <v>343.2</v>
      </c>
      <c r="AO97" s="39"/>
      <c r="AP97" s="39"/>
      <c r="AQ97" s="39"/>
      <c r="AR97" s="170">
        <f t="shared" ref="AR97:AR105" si="334">AM97+AN97+AO97+AP97+AQ97</f>
        <v>2631.2</v>
      </c>
      <c r="AT97" s="169"/>
      <c r="AU97" s="39"/>
      <c r="AV97" s="39">
        <f t="shared" ref="AV97:AV109" si="335">AU97*0.15</f>
        <v>0</v>
      </c>
      <c r="AW97" s="39"/>
      <c r="AX97" s="39"/>
      <c r="AY97" s="39"/>
      <c r="AZ97" s="170">
        <f t="shared" ref="AZ97:AZ105" si="336">AU97+AV97+AW97+AX97+AY97</f>
        <v>0</v>
      </c>
      <c r="BB97" s="169"/>
      <c r="BC97" s="39"/>
      <c r="BD97" s="39">
        <f t="shared" ref="BD97:BD109" si="337">BC97*0.15</f>
        <v>0</v>
      </c>
      <c r="BE97" s="39"/>
      <c r="BF97" s="39"/>
      <c r="BG97" s="39"/>
      <c r="BH97" s="170">
        <f t="shared" ref="BH97:BH105" si="338">BC97+BD97+BE97+BF97+BG97</f>
        <v>0</v>
      </c>
      <c r="BJ97" s="169"/>
      <c r="BK97" s="39"/>
      <c r="BL97" s="39">
        <f t="shared" ref="BL97:BL109" si="339">BK97*0.15</f>
        <v>0</v>
      </c>
      <c r="BM97" s="39"/>
      <c r="BN97" s="39"/>
      <c r="BO97" s="39"/>
      <c r="BP97" s="170">
        <f t="shared" ref="BP97:BP105" si="340">BK97+BL97+BM97+BN97+BO97</f>
        <v>0</v>
      </c>
      <c r="BR97" s="169"/>
      <c r="BS97" s="39"/>
      <c r="BT97" s="39">
        <f t="shared" ref="BT97:BT109" si="341">BS97*0.15</f>
        <v>0</v>
      </c>
      <c r="BU97" s="39"/>
      <c r="BV97" s="39"/>
      <c r="BW97" s="39"/>
      <c r="BX97" s="170">
        <f t="shared" ref="BX97:BX105" si="342">BS97+BT97+BU97+BV97+BW97</f>
        <v>0</v>
      </c>
      <c r="BZ97" s="169"/>
      <c r="CA97" s="39"/>
      <c r="CB97" s="39">
        <f t="shared" ref="CB97:CB109" si="343">CA97*0.15</f>
        <v>0</v>
      </c>
      <c r="CC97" s="39"/>
      <c r="CD97" s="39"/>
      <c r="CE97" s="39"/>
      <c r="CF97" s="170">
        <f t="shared" ref="CF97:CF105" si="344">CA97+CB97+CC97+CD97+CE97</f>
        <v>0</v>
      </c>
      <c r="CH97" s="169"/>
      <c r="CI97" s="192">
        <f t="shared" ref="CI97:CM105" si="345">O97+W97+AE97+AM97+AU97+BC97+BK97+BS97+CA97</f>
        <v>2288</v>
      </c>
      <c r="CJ97" s="192">
        <f t="shared" si="345"/>
        <v>343.2</v>
      </c>
      <c r="CK97" s="192">
        <f t="shared" si="345"/>
        <v>0</v>
      </c>
      <c r="CL97" s="192">
        <f t="shared" si="345"/>
        <v>0</v>
      </c>
      <c r="CM97" s="192">
        <f t="shared" si="345"/>
        <v>0</v>
      </c>
      <c r="CN97" s="170">
        <f t="shared" ref="CN97:CN105" si="346">CI97+CJ97+CK97+CL97+CM97</f>
        <v>2631.2</v>
      </c>
      <c r="CO97" s="243" t="str">
        <f t="shared" si="276"/>
        <v>OK</v>
      </c>
    </row>
    <row r="98" spans="1:93" ht="45.75" hidden="1" thickBot="1" x14ac:dyDescent="0.3">
      <c r="A98" s="3"/>
      <c r="B98" s="41" t="s">
        <v>242</v>
      </c>
      <c r="C98" s="225" t="s">
        <v>430</v>
      </c>
      <c r="D98" s="225" t="s">
        <v>432</v>
      </c>
      <c r="E98" s="169">
        <v>0</v>
      </c>
      <c r="F98" s="39">
        <f t="shared" si="326"/>
        <v>0</v>
      </c>
      <c r="G98" s="39">
        <f t="shared" si="226"/>
        <v>0</v>
      </c>
      <c r="H98" s="39"/>
      <c r="I98" s="39"/>
      <c r="J98" s="39"/>
      <c r="K98" s="170">
        <f t="shared" si="227"/>
        <v>0</v>
      </c>
      <c r="L98" s="243" t="str">
        <f t="shared" si="325"/>
        <v>OK</v>
      </c>
      <c r="N98" s="169"/>
      <c r="O98" s="39"/>
      <c r="P98" s="39">
        <f t="shared" si="327"/>
        <v>0</v>
      </c>
      <c r="Q98" s="39"/>
      <c r="R98" s="39"/>
      <c r="S98" s="39"/>
      <c r="T98" s="170">
        <f t="shared" si="328"/>
        <v>0</v>
      </c>
      <c r="V98" s="169"/>
      <c r="W98" s="39"/>
      <c r="X98" s="39">
        <f t="shared" si="329"/>
        <v>0</v>
      </c>
      <c r="Y98" s="39"/>
      <c r="Z98" s="39"/>
      <c r="AA98" s="39"/>
      <c r="AB98" s="170">
        <f t="shared" si="330"/>
        <v>0</v>
      </c>
      <c r="AD98" s="169"/>
      <c r="AE98" s="39"/>
      <c r="AF98" s="39">
        <f t="shared" si="331"/>
        <v>0</v>
      </c>
      <c r="AG98" s="39"/>
      <c r="AH98" s="39"/>
      <c r="AI98" s="39"/>
      <c r="AJ98" s="170">
        <f t="shared" si="332"/>
        <v>0</v>
      </c>
      <c r="AL98" s="169"/>
      <c r="AM98" s="39">
        <f>F98</f>
        <v>0</v>
      </c>
      <c r="AN98" s="39">
        <f t="shared" si="333"/>
        <v>0</v>
      </c>
      <c r="AO98" s="39"/>
      <c r="AP98" s="39"/>
      <c r="AQ98" s="39"/>
      <c r="AR98" s="170">
        <f t="shared" si="334"/>
        <v>0</v>
      </c>
      <c r="AT98" s="169"/>
      <c r="AU98" s="39"/>
      <c r="AV98" s="39">
        <f t="shared" si="335"/>
        <v>0</v>
      </c>
      <c r="AW98" s="39"/>
      <c r="AX98" s="39"/>
      <c r="AY98" s="39"/>
      <c r="AZ98" s="170">
        <f t="shared" si="336"/>
        <v>0</v>
      </c>
      <c r="BB98" s="169"/>
      <c r="BC98" s="39"/>
      <c r="BD98" s="39">
        <f t="shared" si="337"/>
        <v>0</v>
      </c>
      <c r="BE98" s="39"/>
      <c r="BF98" s="39"/>
      <c r="BG98" s="39"/>
      <c r="BH98" s="170">
        <f t="shared" si="338"/>
        <v>0</v>
      </c>
      <c r="BJ98" s="169"/>
      <c r="BK98" s="39"/>
      <c r="BL98" s="39">
        <f t="shared" si="339"/>
        <v>0</v>
      </c>
      <c r="BM98" s="39"/>
      <c r="BN98" s="39"/>
      <c r="BO98" s="39"/>
      <c r="BP98" s="170">
        <f t="shared" si="340"/>
        <v>0</v>
      </c>
      <c r="BR98" s="169"/>
      <c r="BS98" s="39"/>
      <c r="BT98" s="39">
        <f t="shared" si="341"/>
        <v>0</v>
      </c>
      <c r="BU98" s="39"/>
      <c r="BV98" s="39"/>
      <c r="BW98" s="39"/>
      <c r="BX98" s="170">
        <f t="shared" si="342"/>
        <v>0</v>
      </c>
      <c r="BZ98" s="169"/>
      <c r="CA98" s="39"/>
      <c r="CB98" s="39">
        <f t="shared" si="343"/>
        <v>0</v>
      </c>
      <c r="CC98" s="39"/>
      <c r="CD98" s="39"/>
      <c r="CE98" s="39"/>
      <c r="CF98" s="170">
        <f t="shared" si="344"/>
        <v>0</v>
      </c>
      <c r="CH98" s="169"/>
      <c r="CI98" s="192">
        <f t="shared" si="345"/>
        <v>0</v>
      </c>
      <c r="CJ98" s="192">
        <f t="shared" si="345"/>
        <v>0</v>
      </c>
      <c r="CK98" s="192">
        <f t="shared" si="345"/>
        <v>0</v>
      </c>
      <c r="CL98" s="192">
        <f t="shared" si="345"/>
        <v>0</v>
      </c>
      <c r="CM98" s="192">
        <f t="shared" si="345"/>
        <v>0</v>
      </c>
      <c r="CN98" s="170">
        <f t="shared" si="346"/>
        <v>0</v>
      </c>
      <c r="CO98" s="243" t="str">
        <f t="shared" si="276"/>
        <v>OK</v>
      </c>
    </row>
    <row r="99" spans="1:93" ht="45.75" thickBot="1" x14ac:dyDescent="0.3">
      <c r="A99" s="3"/>
      <c r="B99" s="41" t="s">
        <v>243</v>
      </c>
      <c r="C99" s="225" t="s">
        <v>430</v>
      </c>
      <c r="D99" s="225" t="s">
        <v>432</v>
      </c>
      <c r="E99" s="169">
        <v>40</v>
      </c>
      <c r="F99" s="39">
        <f t="shared" si="326"/>
        <v>11440</v>
      </c>
      <c r="G99" s="39">
        <f t="shared" si="226"/>
        <v>1716</v>
      </c>
      <c r="H99" s="39"/>
      <c r="I99" s="39">
        <v>15000</v>
      </c>
      <c r="J99" s="39"/>
      <c r="K99" s="170">
        <f t="shared" si="227"/>
        <v>28156</v>
      </c>
      <c r="L99" s="243" t="str">
        <f t="shared" si="325"/>
        <v>OK</v>
      </c>
      <c r="N99" s="169"/>
      <c r="O99" s="39"/>
      <c r="P99" s="39">
        <f t="shared" si="327"/>
        <v>0</v>
      </c>
      <c r="Q99" s="39"/>
      <c r="R99" s="39"/>
      <c r="S99" s="39"/>
      <c r="T99" s="170">
        <f t="shared" si="328"/>
        <v>0</v>
      </c>
      <c r="V99" s="169"/>
      <c r="W99" s="39"/>
      <c r="X99" s="39">
        <f t="shared" si="329"/>
        <v>0</v>
      </c>
      <c r="Y99" s="39"/>
      <c r="Z99" s="39"/>
      <c r="AA99" s="39"/>
      <c r="AB99" s="170">
        <f t="shared" si="330"/>
        <v>0</v>
      </c>
      <c r="AD99" s="169"/>
      <c r="AE99" s="39"/>
      <c r="AF99" s="39">
        <f t="shared" si="331"/>
        <v>0</v>
      </c>
      <c r="AG99" s="39"/>
      <c r="AH99" s="39"/>
      <c r="AI99" s="39"/>
      <c r="AJ99" s="170">
        <f t="shared" si="332"/>
        <v>0</v>
      </c>
      <c r="AL99" s="169"/>
      <c r="AM99" s="39">
        <f>$F$99*0.5</f>
        <v>5720</v>
      </c>
      <c r="AN99" s="39">
        <f t="shared" si="333"/>
        <v>858</v>
      </c>
      <c r="AO99" s="39"/>
      <c r="AP99" s="39">
        <f>$I$99*0.5</f>
        <v>7500</v>
      </c>
      <c r="AQ99" s="39"/>
      <c r="AR99" s="170">
        <f t="shared" si="334"/>
        <v>14078</v>
      </c>
      <c r="AT99" s="169"/>
      <c r="AU99" s="39">
        <f>$F$99*0.5</f>
        <v>5720</v>
      </c>
      <c r="AV99" s="39">
        <f t="shared" si="335"/>
        <v>858</v>
      </c>
      <c r="AW99" s="39"/>
      <c r="AX99" s="39">
        <f>$I$99*0.5</f>
        <v>7500</v>
      </c>
      <c r="AY99" s="39"/>
      <c r="AZ99" s="170">
        <f t="shared" si="336"/>
        <v>14078</v>
      </c>
      <c r="BB99" s="169"/>
      <c r="BC99" s="39"/>
      <c r="BD99" s="39">
        <f t="shared" si="337"/>
        <v>0</v>
      </c>
      <c r="BE99" s="39"/>
      <c r="BF99" s="39"/>
      <c r="BG99" s="39"/>
      <c r="BH99" s="170">
        <f t="shared" si="338"/>
        <v>0</v>
      </c>
      <c r="BJ99" s="169"/>
      <c r="BK99" s="39"/>
      <c r="BL99" s="39">
        <f t="shared" si="339"/>
        <v>0</v>
      </c>
      <c r="BM99" s="39"/>
      <c r="BN99" s="39"/>
      <c r="BO99" s="39"/>
      <c r="BP99" s="170">
        <f t="shared" si="340"/>
        <v>0</v>
      </c>
      <c r="BR99" s="169"/>
      <c r="BS99" s="39"/>
      <c r="BT99" s="39">
        <f t="shared" si="341"/>
        <v>0</v>
      </c>
      <c r="BU99" s="39"/>
      <c r="BV99" s="39"/>
      <c r="BW99" s="39"/>
      <c r="BX99" s="170">
        <f t="shared" si="342"/>
        <v>0</v>
      </c>
      <c r="BZ99" s="169"/>
      <c r="CA99" s="39"/>
      <c r="CB99" s="39">
        <f t="shared" si="343"/>
        <v>0</v>
      </c>
      <c r="CC99" s="39"/>
      <c r="CD99" s="39"/>
      <c r="CE99" s="39"/>
      <c r="CF99" s="170">
        <f t="shared" si="344"/>
        <v>0</v>
      </c>
      <c r="CH99" s="169"/>
      <c r="CI99" s="192">
        <f t="shared" si="345"/>
        <v>11440</v>
      </c>
      <c r="CJ99" s="192">
        <f t="shared" si="345"/>
        <v>1716</v>
      </c>
      <c r="CK99" s="192">
        <f t="shared" si="345"/>
        <v>0</v>
      </c>
      <c r="CL99" s="192">
        <f t="shared" si="345"/>
        <v>15000</v>
      </c>
      <c r="CM99" s="192">
        <f t="shared" si="345"/>
        <v>0</v>
      </c>
      <c r="CN99" s="170">
        <f t="shared" si="346"/>
        <v>28156</v>
      </c>
      <c r="CO99" s="243" t="str">
        <f t="shared" si="276"/>
        <v>OK</v>
      </c>
    </row>
    <row r="100" spans="1:93" ht="45.75" thickBot="1" x14ac:dyDescent="0.3">
      <c r="A100" s="3"/>
      <c r="B100" s="41" t="s">
        <v>346</v>
      </c>
      <c r="C100" s="225" t="s">
        <v>430</v>
      </c>
      <c r="D100" s="225" t="s">
        <v>432</v>
      </c>
      <c r="E100" s="169">
        <v>5</v>
      </c>
      <c r="F100" s="39">
        <f t="shared" si="326"/>
        <v>1430</v>
      </c>
      <c r="G100" s="39">
        <f t="shared" si="226"/>
        <v>214.5</v>
      </c>
      <c r="H100" s="39"/>
      <c r="I100" s="39"/>
      <c r="J100" s="39"/>
      <c r="K100" s="170">
        <f t="shared" si="227"/>
        <v>1644.5</v>
      </c>
      <c r="L100" s="243" t="str">
        <f t="shared" si="325"/>
        <v>OK</v>
      </c>
      <c r="N100" s="169"/>
      <c r="O100" s="39"/>
      <c r="P100" s="39">
        <f t="shared" si="327"/>
        <v>0</v>
      </c>
      <c r="Q100" s="39"/>
      <c r="R100" s="39"/>
      <c r="S100" s="39"/>
      <c r="T100" s="170">
        <f t="shared" si="328"/>
        <v>0</v>
      </c>
      <c r="V100" s="169"/>
      <c r="W100" s="39"/>
      <c r="X100" s="39">
        <f t="shared" si="329"/>
        <v>0</v>
      </c>
      <c r="Y100" s="39"/>
      <c r="Z100" s="39"/>
      <c r="AA100" s="39"/>
      <c r="AB100" s="170">
        <f t="shared" si="330"/>
        <v>0</v>
      </c>
      <c r="AD100" s="169"/>
      <c r="AE100" s="39"/>
      <c r="AF100" s="39">
        <f t="shared" si="331"/>
        <v>0</v>
      </c>
      <c r="AG100" s="39"/>
      <c r="AH100" s="39"/>
      <c r="AI100" s="39"/>
      <c r="AJ100" s="170">
        <f t="shared" si="332"/>
        <v>0</v>
      </c>
      <c r="AL100" s="169"/>
      <c r="AM100" s="39"/>
      <c r="AN100" s="39">
        <f t="shared" si="333"/>
        <v>0</v>
      </c>
      <c r="AO100" s="39"/>
      <c r="AP100" s="39"/>
      <c r="AQ100" s="39"/>
      <c r="AR100" s="170">
        <f t="shared" si="334"/>
        <v>0</v>
      </c>
      <c r="AT100" s="169"/>
      <c r="AU100" s="39">
        <f>F100</f>
        <v>1430</v>
      </c>
      <c r="AV100" s="39">
        <f t="shared" si="335"/>
        <v>214.5</v>
      </c>
      <c r="AW100" s="39"/>
      <c r="AX100" s="39"/>
      <c r="AY100" s="39"/>
      <c r="AZ100" s="170">
        <f t="shared" si="336"/>
        <v>1644.5</v>
      </c>
      <c r="BB100" s="169"/>
      <c r="BC100" s="39"/>
      <c r="BD100" s="39">
        <f t="shared" si="337"/>
        <v>0</v>
      </c>
      <c r="BE100" s="39"/>
      <c r="BF100" s="39"/>
      <c r="BG100" s="39"/>
      <c r="BH100" s="170">
        <f t="shared" si="338"/>
        <v>0</v>
      </c>
      <c r="BJ100" s="169"/>
      <c r="BK100" s="39"/>
      <c r="BL100" s="39">
        <f t="shared" si="339"/>
        <v>0</v>
      </c>
      <c r="BM100" s="39"/>
      <c r="BN100" s="39"/>
      <c r="BO100" s="39"/>
      <c r="BP100" s="170">
        <f t="shared" si="340"/>
        <v>0</v>
      </c>
      <c r="BR100" s="169"/>
      <c r="BS100" s="39"/>
      <c r="BT100" s="39">
        <f t="shared" si="341"/>
        <v>0</v>
      </c>
      <c r="BU100" s="39"/>
      <c r="BV100" s="39"/>
      <c r="BW100" s="39"/>
      <c r="BX100" s="170">
        <f t="shared" si="342"/>
        <v>0</v>
      </c>
      <c r="BZ100" s="169"/>
      <c r="CA100" s="39"/>
      <c r="CB100" s="39">
        <f t="shared" si="343"/>
        <v>0</v>
      </c>
      <c r="CC100" s="39"/>
      <c r="CD100" s="39"/>
      <c r="CE100" s="39"/>
      <c r="CF100" s="170">
        <f t="shared" si="344"/>
        <v>0</v>
      </c>
      <c r="CH100" s="169"/>
      <c r="CI100" s="192">
        <f t="shared" si="345"/>
        <v>1430</v>
      </c>
      <c r="CJ100" s="192">
        <f t="shared" si="345"/>
        <v>214.5</v>
      </c>
      <c r="CK100" s="192">
        <f t="shared" si="345"/>
        <v>0</v>
      </c>
      <c r="CL100" s="192">
        <f t="shared" si="345"/>
        <v>0</v>
      </c>
      <c r="CM100" s="192">
        <f t="shared" si="345"/>
        <v>0</v>
      </c>
      <c r="CN100" s="170">
        <f t="shared" si="346"/>
        <v>1644.5</v>
      </c>
      <c r="CO100" s="243" t="str">
        <f t="shared" si="276"/>
        <v>OK</v>
      </c>
    </row>
    <row r="101" spans="1:93" ht="15.75" thickBot="1" x14ac:dyDescent="0.3">
      <c r="A101" s="3"/>
      <c r="B101" s="41" t="s">
        <v>348</v>
      </c>
      <c r="C101" s="225" t="s">
        <v>430</v>
      </c>
      <c r="D101" s="225" t="s">
        <v>271</v>
      </c>
      <c r="E101" s="169">
        <v>2</v>
      </c>
      <c r="F101" s="39">
        <f t="shared" si="326"/>
        <v>572</v>
      </c>
      <c r="G101" s="39">
        <f t="shared" si="226"/>
        <v>85.8</v>
      </c>
      <c r="H101" s="39"/>
      <c r="I101" s="39"/>
      <c r="J101" s="39"/>
      <c r="K101" s="170">
        <f t="shared" si="227"/>
        <v>657.8</v>
      </c>
      <c r="L101" s="243" t="str">
        <f t="shared" si="325"/>
        <v>OK</v>
      </c>
      <c r="N101" s="169"/>
      <c r="O101" s="39"/>
      <c r="P101" s="39">
        <f t="shared" si="327"/>
        <v>0</v>
      </c>
      <c r="Q101" s="39"/>
      <c r="R101" s="39"/>
      <c r="S101" s="39"/>
      <c r="T101" s="170">
        <f t="shared" si="328"/>
        <v>0</v>
      </c>
      <c r="V101" s="169"/>
      <c r="W101" s="39"/>
      <c r="X101" s="39">
        <f t="shared" si="329"/>
        <v>0</v>
      </c>
      <c r="Y101" s="39"/>
      <c r="Z101" s="39"/>
      <c r="AA101" s="39"/>
      <c r="AB101" s="170">
        <f t="shared" si="330"/>
        <v>0</v>
      </c>
      <c r="AD101" s="169"/>
      <c r="AE101" s="39"/>
      <c r="AF101" s="39">
        <f t="shared" si="331"/>
        <v>0</v>
      </c>
      <c r="AG101" s="39"/>
      <c r="AH101" s="39"/>
      <c r="AI101" s="39"/>
      <c r="AJ101" s="170">
        <f t="shared" si="332"/>
        <v>0</v>
      </c>
      <c r="AL101" s="169"/>
      <c r="AM101" s="39"/>
      <c r="AN101" s="39">
        <f t="shared" si="333"/>
        <v>0</v>
      </c>
      <c r="AO101" s="39"/>
      <c r="AP101" s="39"/>
      <c r="AQ101" s="39"/>
      <c r="AR101" s="170">
        <f t="shared" si="334"/>
        <v>0</v>
      </c>
      <c r="AT101" s="169"/>
      <c r="AU101" s="39">
        <f>F101</f>
        <v>572</v>
      </c>
      <c r="AV101" s="39">
        <f t="shared" si="335"/>
        <v>85.8</v>
      </c>
      <c r="AW101" s="39"/>
      <c r="AX101" s="39"/>
      <c r="AY101" s="39"/>
      <c r="AZ101" s="170">
        <f t="shared" si="336"/>
        <v>657.8</v>
      </c>
      <c r="BB101" s="169"/>
      <c r="BC101" s="39"/>
      <c r="BD101" s="39">
        <f t="shared" si="337"/>
        <v>0</v>
      </c>
      <c r="BE101" s="39"/>
      <c r="BF101" s="39"/>
      <c r="BG101" s="39"/>
      <c r="BH101" s="170">
        <f t="shared" si="338"/>
        <v>0</v>
      </c>
      <c r="BJ101" s="169"/>
      <c r="BK101" s="39"/>
      <c r="BL101" s="39">
        <f t="shared" si="339"/>
        <v>0</v>
      </c>
      <c r="BM101" s="39"/>
      <c r="BN101" s="39"/>
      <c r="BO101" s="39"/>
      <c r="BP101" s="170">
        <f t="shared" si="340"/>
        <v>0</v>
      </c>
      <c r="BR101" s="169"/>
      <c r="BS101" s="39"/>
      <c r="BT101" s="39">
        <f t="shared" si="341"/>
        <v>0</v>
      </c>
      <c r="BU101" s="39"/>
      <c r="BV101" s="39"/>
      <c r="BW101" s="39"/>
      <c r="BX101" s="170">
        <f t="shared" si="342"/>
        <v>0</v>
      </c>
      <c r="BZ101" s="169"/>
      <c r="CA101" s="39"/>
      <c r="CB101" s="39">
        <f t="shared" si="343"/>
        <v>0</v>
      </c>
      <c r="CC101" s="39"/>
      <c r="CD101" s="39"/>
      <c r="CE101" s="39"/>
      <c r="CF101" s="170">
        <f t="shared" si="344"/>
        <v>0</v>
      </c>
      <c r="CH101" s="169"/>
      <c r="CI101" s="192">
        <f t="shared" si="345"/>
        <v>572</v>
      </c>
      <c r="CJ101" s="192">
        <f t="shared" si="345"/>
        <v>85.8</v>
      </c>
      <c r="CK101" s="192">
        <f t="shared" si="345"/>
        <v>0</v>
      </c>
      <c r="CL101" s="192">
        <f t="shared" si="345"/>
        <v>0</v>
      </c>
      <c r="CM101" s="192">
        <f t="shared" si="345"/>
        <v>0</v>
      </c>
      <c r="CN101" s="170">
        <f t="shared" si="346"/>
        <v>657.8</v>
      </c>
      <c r="CO101" s="243" t="str">
        <f t="shared" si="276"/>
        <v>OK</v>
      </c>
    </row>
    <row r="102" spans="1:93" ht="45.75" thickBot="1" x14ac:dyDescent="0.3">
      <c r="A102" s="3"/>
      <c r="B102" s="41" t="s">
        <v>266</v>
      </c>
      <c r="C102" s="225" t="s">
        <v>430</v>
      </c>
      <c r="D102" s="225" t="s">
        <v>432</v>
      </c>
      <c r="E102" s="169">
        <v>3</v>
      </c>
      <c r="F102" s="39">
        <f t="shared" si="326"/>
        <v>858</v>
      </c>
      <c r="G102" s="39">
        <f t="shared" si="226"/>
        <v>128.69999999999999</v>
      </c>
      <c r="H102" s="39"/>
      <c r="I102" s="39"/>
      <c r="J102" s="39"/>
      <c r="K102" s="170">
        <f t="shared" si="227"/>
        <v>986.7</v>
      </c>
      <c r="L102" s="243" t="str">
        <f t="shared" si="325"/>
        <v>OK</v>
      </c>
      <c r="N102" s="169"/>
      <c r="O102" s="39"/>
      <c r="P102" s="39">
        <f t="shared" si="327"/>
        <v>0</v>
      </c>
      <c r="Q102" s="39"/>
      <c r="R102" s="39"/>
      <c r="S102" s="39"/>
      <c r="T102" s="170">
        <f t="shared" si="328"/>
        <v>0</v>
      </c>
      <c r="V102" s="169"/>
      <c r="W102" s="39"/>
      <c r="X102" s="39">
        <f t="shared" si="329"/>
        <v>0</v>
      </c>
      <c r="Y102" s="39"/>
      <c r="Z102" s="39"/>
      <c r="AA102" s="39"/>
      <c r="AB102" s="170">
        <f t="shared" si="330"/>
        <v>0</v>
      </c>
      <c r="AD102" s="169"/>
      <c r="AE102" s="39"/>
      <c r="AF102" s="39">
        <f t="shared" si="331"/>
        <v>0</v>
      </c>
      <c r="AG102" s="39"/>
      <c r="AH102" s="39"/>
      <c r="AI102" s="39"/>
      <c r="AJ102" s="170">
        <f t="shared" si="332"/>
        <v>0</v>
      </c>
      <c r="AL102" s="169"/>
      <c r="AM102" s="39"/>
      <c r="AN102" s="39">
        <f t="shared" si="333"/>
        <v>0</v>
      </c>
      <c r="AO102" s="39"/>
      <c r="AP102" s="39"/>
      <c r="AQ102" s="39"/>
      <c r="AR102" s="170">
        <f t="shared" si="334"/>
        <v>0</v>
      </c>
      <c r="AT102" s="169"/>
      <c r="AU102" s="39">
        <f>F102</f>
        <v>858</v>
      </c>
      <c r="AV102" s="39">
        <f t="shared" si="335"/>
        <v>128.69999999999999</v>
      </c>
      <c r="AW102" s="39"/>
      <c r="AX102" s="39"/>
      <c r="AY102" s="39"/>
      <c r="AZ102" s="170">
        <f t="shared" si="336"/>
        <v>986.7</v>
      </c>
      <c r="BB102" s="169"/>
      <c r="BC102" s="39"/>
      <c r="BD102" s="39">
        <f t="shared" si="337"/>
        <v>0</v>
      </c>
      <c r="BE102" s="39"/>
      <c r="BF102" s="39"/>
      <c r="BG102" s="39"/>
      <c r="BH102" s="170">
        <f t="shared" si="338"/>
        <v>0</v>
      </c>
      <c r="BJ102" s="169"/>
      <c r="BK102" s="39"/>
      <c r="BL102" s="39">
        <f t="shared" si="339"/>
        <v>0</v>
      </c>
      <c r="BM102" s="39"/>
      <c r="BN102" s="39"/>
      <c r="BO102" s="39"/>
      <c r="BP102" s="170">
        <f t="shared" si="340"/>
        <v>0</v>
      </c>
      <c r="BR102" s="169"/>
      <c r="BS102" s="39"/>
      <c r="BT102" s="39">
        <f t="shared" si="341"/>
        <v>0</v>
      </c>
      <c r="BU102" s="39"/>
      <c r="BV102" s="39"/>
      <c r="BW102" s="39"/>
      <c r="BX102" s="170">
        <f t="shared" si="342"/>
        <v>0</v>
      </c>
      <c r="BZ102" s="169"/>
      <c r="CA102" s="39"/>
      <c r="CB102" s="39">
        <f t="shared" si="343"/>
        <v>0</v>
      </c>
      <c r="CC102" s="39"/>
      <c r="CD102" s="39"/>
      <c r="CE102" s="39"/>
      <c r="CF102" s="170">
        <f t="shared" si="344"/>
        <v>0</v>
      </c>
      <c r="CH102" s="169"/>
      <c r="CI102" s="192">
        <f t="shared" si="345"/>
        <v>858</v>
      </c>
      <c r="CJ102" s="192">
        <f t="shared" si="345"/>
        <v>128.69999999999999</v>
      </c>
      <c r="CK102" s="192">
        <f t="shared" si="345"/>
        <v>0</v>
      </c>
      <c r="CL102" s="192">
        <f t="shared" si="345"/>
        <v>0</v>
      </c>
      <c r="CM102" s="192">
        <f t="shared" si="345"/>
        <v>0</v>
      </c>
      <c r="CN102" s="170">
        <f t="shared" si="346"/>
        <v>986.7</v>
      </c>
      <c r="CO102" s="243" t="str">
        <f t="shared" si="276"/>
        <v>OK</v>
      </c>
    </row>
    <row r="103" spans="1:93" ht="15.75" thickBot="1" x14ac:dyDescent="0.3">
      <c r="A103" s="3"/>
      <c r="B103" s="41" t="s">
        <v>133</v>
      </c>
      <c r="C103" s="225" t="s">
        <v>430</v>
      </c>
      <c r="D103" s="225" t="s">
        <v>269</v>
      </c>
      <c r="E103" s="169"/>
      <c r="F103" s="39">
        <f t="shared" si="326"/>
        <v>0</v>
      </c>
      <c r="G103" s="39">
        <f t="shared" si="226"/>
        <v>0</v>
      </c>
      <c r="H103" s="39"/>
      <c r="I103" s="39"/>
      <c r="J103" s="39"/>
      <c r="K103" s="170">
        <f t="shared" si="227"/>
        <v>0</v>
      </c>
      <c r="L103" s="243" t="str">
        <f t="shared" si="325"/>
        <v>OK</v>
      </c>
      <c r="N103" s="169"/>
      <c r="O103" s="39"/>
      <c r="P103" s="39">
        <f t="shared" si="327"/>
        <v>0</v>
      </c>
      <c r="Q103" s="39"/>
      <c r="R103" s="39"/>
      <c r="S103" s="39"/>
      <c r="T103" s="170">
        <f t="shared" si="328"/>
        <v>0</v>
      </c>
      <c r="V103" s="169"/>
      <c r="W103" s="39"/>
      <c r="X103" s="39">
        <f t="shared" si="329"/>
        <v>0</v>
      </c>
      <c r="Y103" s="39"/>
      <c r="Z103" s="39"/>
      <c r="AA103" s="39"/>
      <c r="AB103" s="170">
        <f t="shared" si="330"/>
        <v>0</v>
      </c>
      <c r="AD103" s="169"/>
      <c r="AE103" s="39"/>
      <c r="AF103" s="39">
        <f t="shared" si="331"/>
        <v>0</v>
      </c>
      <c r="AG103" s="39"/>
      <c r="AH103" s="39"/>
      <c r="AI103" s="39"/>
      <c r="AJ103" s="170">
        <f t="shared" si="332"/>
        <v>0</v>
      </c>
      <c r="AL103" s="169"/>
      <c r="AM103" s="39">
        <f>$F$103*0.5</f>
        <v>0</v>
      </c>
      <c r="AN103" s="39">
        <f t="shared" si="333"/>
        <v>0</v>
      </c>
      <c r="AO103" s="39"/>
      <c r="AP103" s="39"/>
      <c r="AQ103" s="39"/>
      <c r="AR103" s="170">
        <f t="shared" si="334"/>
        <v>0</v>
      </c>
      <c r="AT103" s="169"/>
      <c r="AU103" s="39">
        <f>$F$103*0.5</f>
        <v>0</v>
      </c>
      <c r="AV103" s="39">
        <f t="shared" si="335"/>
        <v>0</v>
      </c>
      <c r="AW103" s="39"/>
      <c r="AX103" s="39"/>
      <c r="AY103" s="39"/>
      <c r="AZ103" s="170">
        <f t="shared" si="336"/>
        <v>0</v>
      </c>
      <c r="BB103" s="169"/>
      <c r="BC103" s="39"/>
      <c r="BD103" s="39">
        <f t="shared" si="337"/>
        <v>0</v>
      </c>
      <c r="BE103" s="39"/>
      <c r="BF103" s="39"/>
      <c r="BG103" s="39"/>
      <c r="BH103" s="170">
        <f t="shared" si="338"/>
        <v>0</v>
      </c>
      <c r="BJ103" s="169"/>
      <c r="BK103" s="39"/>
      <c r="BL103" s="39">
        <f t="shared" si="339"/>
        <v>0</v>
      </c>
      <c r="BM103" s="39"/>
      <c r="BN103" s="39"/>
      <c r="BO103" s="39"/>
      <c r="BP103" s="170">
        <f t="shared" si="340"/>
        <v>0</v>
      </c>
      <c r="BR103" s="169"/>
      <c r="BS103" s="39"/>
      <c r="BT103" s="39">
        <f t="shared" si="341"/>
        <v>0</v>
      </c>
      <c r="BU103" s="39"/>
      <c r="BV103" s="39"/>
      <c r="BW103" s="39"/>
      <c r="BX103" s="170">
        <f t="shared" si="342"/>
        <v>0</v>
      </c>
      <c r="BZ103" s="169"/>
      <c r="CA103" s="39"/>
      <c r="CB103" s="39">
        <f t="shared" si="343"/>
        <v>0</v>
      </c>
      <c r="CC103" s="39"/>
      <c r="CD103" s="39"/>
      <c r="CE103" s="39"/>
      <c r="CF103" s="170">
        <f t="shared" si="344"/>
        <v>0</v>
      </c>
      <c r="CH103" s="169"/>
      <c r="CI103" s="192">
        <f t="shared" si="345"/>
        <v>0</v>
      </c>
      <c r="CJ103" s="192">
        <f t="shared" si="345"/>
        <v>0</v>
      </c>
      <c r="CK103" s="192">
        <f t="shared" si="345"/>
        <v>0</v>
      </c>
      <c r="CL103" s="192">
        <f t="shared" si="345"/>
        <v>0</v>
      </c>
      <c r="CM103" s="192">
        <f t="shared" si="345"/>
        <v>0</v>
      </c>
      <c r="CN103" s="170">
        <f t="shared" si="346"/>
        <v>0</v>
      </c>
      <c r="CO103" s="243" t="str">
        <f t="shared" si="276"/>
        <v>OK</v>
      </c>
    </row>
    <row r="104" spans="1:93" ht="15.75" thickBot="1" x14ac:dyDescent="0.3">
      <c r="A104" s="3"/>
      <c r="B104" s="41"/>
      <c r="C104" s="93"/>
      <c r="D104" s="7"/>
      <c r="E104" s="169"/>
      <c r="F104" s="39">
        <f t="shared" si="326"/>
        <v>0</v>
      </c>
      <c r="G104" s="39">
        <f t="shared" si="226"/>
        <v>0</v>
      </c>
      <c r="H104" s="39"/>
      <c r="I104" s="39"/>
      <c r="J104" s="39"/>
      <c r="K104" s="170">
        <f t="shared" si="227"/>
        <v>0</v>
      </c>
      <c r="L104" s="243" t="str">
        <f t="shared" si="325"/>
        <v>OK</v>
      </c>
      <c r="N104" s="169"/>
      <c r="O104" s="39"/>
      <c r="P104" s="39">
        <f t="shared" si="327"/>
        <v>0</v>
      </c>
      <c r="Q104" s="39"/>
      <c r="R104" s="39"/>
      <c r="S104" s="39"/>
      <c r="T104" s="170">
        <f t="shared" si="328"/>
        <v>0</v>
      </c>
      <c r="V104" s="169"/>
      <c r="W104" s="39"/>
      <c r="X104" s="39">
        <f t="shared" si="329"/>
        <v>0</v>
      </c>
      <c r="Y104" s="39"/>
      <c r="Z104" s="39"/>
      <c r="AA104" s="39"/>
      <c r="AB104" s="170">
        <f t="shared" si="330"/>
        <v>0</v>
      </c>
      <c r="AD104" s="169"/>
      <c r="AE104" s="39"/>
      <c r="AF104" s="39">
        <f t="shared" si="331"/>
        <v>0</v>
      </c>
      <c r="AG104" s="39"/>
      <c r="AH104" s="39"/>
      <c r="AI104" s="39"/>
      <c r="AJ104" s="170">
        <f t="shared" si="332"/>
        <v>0</v>
      </c>
      <c r="AL104" s="169"/>
      <c r="AM104" s="39"/>
      <c r="AN104" s="39">
        <f t="shared" si="333"/>
        <v>0</v>
      </c>
      <c r="AO104" s="39"/>
      <c r="AP104" s="39"/>
      <c r="AQ104" s="39"/>
      <c r="AR104" s="170">
        <f t="shared" si="334"/>
        <v>0</v>
      </c>
      <c r="AT104" s="169"/>
      <c r="AU104" s="39"/>
      <c r="AV104" s="39">
        <f t="shared" si="335"/>
        <v>0</v>
      </c>
      <c r="AW104" s="39"/>
      <c r="AX104" s="39"/>
      <c r="AY104" s="39"/>
      <c r="AZ104" s="170">
        <f t="shared" si="336"/>
        <v>0</v>
      </c>
      <c r="BB104" s="169"/>
      <c r="BC104" s="39"/>
      <c r="BD104" s="39">
        <f t="shared" si="337"/>
        <v>0</v>
      </c>
      <c r="BE104" s="39"/>
      <c r="BF104" s="39"/>
      <c r="BG104" s="39"/>
      <c r="BH104" s="170">
        <f t="shared" si="338"/>
        <v>0</v>
      </c>
      <c r="BJ104" s="169"/>
      <c r="BK104" s="39"/>
      <c r="BL104" s="39">
        <f t="shared" si="339"/>
        <v>0</v>
      </c>
      <c r="BM104" s="39"/>
      <c r="BN104" s="39"/>
      <c r="BO104" s="39"/>
      <c r="BP104" s="170">
        <f t="shared" si="340"/>
        <v>0</v>
      </c>
      <c r="BR104" s="169"/>
      <c r="BS104" s="39"/>
      <c r="BT104" s="39">
        <f t="shared" si="341"/>
        <v>0</v>
      </c>
      <c r="BU104" s="39"/>
      <c r="BV104" s="39"/>
      <c r="BW104" s="39"/>
      <c r="BX104" s="170">
        <f t="shared" si="342"/>
        <v>0</v>
      </c>
      <c r="BZ104" s="169"/>
      <c r="CA104" s="39"/>
      <c r="CB104" s="39">
        <f t="shared" si="343"/>
        <v>0</v>
      </c>
      <c r="CC104" s="39"/>
      <c r="CD104" s="39"/>
      <c r="CE104" s="39"/>
      <c r="CF104" s="170">
        <f t="shared" si="344"/>
        <v>0</v>
      </c>
      <c r="CH104" s="169"/>
      <c r="CI104" s="192">
        <f t="shared" si="345"/>
        <v>0</v>
      </c>
      <c r="CJ104" s="192">
        <f t="shared" si="345"/>
        <v>0</v>
      </c>
      <c r="CK104" s="192">
        <f t="shared" si="345"/>
        <v>0</v>
      </c>
      <c r="CL104" s="192">
        <f t="shared" si="345"/>
        <v>0</v>
      </c>
      <c r="CM104" s="192">
        <f t="shared" si="345"/>
        <v>0</v>
      </c>
      <c r="CN104" s="170">
        <f t="shared" si="346"/>
        <v>0</v>
      </c>
      <c r="CO104" s="243" t="str">
        <f t="shared" si="276"/>
        <v>OK</v>
      </c>
    </row>
    <row r="105" spans="1:93" ht="15.75" thickBot="1" x14ac:dyDescent="0.3">
      <c r="A105" s="3"/>
      <c r="B105" s="41"/>
      <c r="C105" s="93"/>
      <c r="D105" s="7"/>
      <c r="E105" s="169"/>
      <c r="F105" s="39">
        <f t="shared" si="326"/>
        <v>0</v>
      </c>
      <c r="G105" s="39">
        <f t="shared" si="226"/>
        <v>0</v>
      </c>
      <c r="H105" s="39"/>
      <c r="I105" s="39"/>
      <c r="J105" s="39"/>
      <c r="K105" s="170">
        <f t="shared" si="227"/>
        <v>0</v>
      </c>
      <c r="L105" s="243" t="str">
        <f t="shared" si="325"/>
        <v>OK</v>
      </c>
      <c r="N105" s="169"/>
      <c r="O105" s="39"/>
      <c r="P105" s="39">
        <f t="shared" si="327"/>
        <v>0</v>
      </c>
      <c r="Q105" s="39"/>
      <c r="R105" s="39"/>
      <c r="S105" s="39"/>
      <c r="T105" s="170">
        <f t="shared" si="328"/>
        <v>0</v>
      </c>
      <c r="V105" s="169"/>
      <c r="W105" s="39"/>
      <c r="X105" s="39">
        <f t="shared" si="329"/>
        <v>0</v>
      </c>
      <c r="Y105" s="39"/>
      <c r="Z105" s="39"/>
      <c r="AA105" s="39"/>
      <c r="AB105" s="170">
        <f t="shared" si="330"/>
        <v>0</v>
      </c>
      <c r="AD105" s="169"/>
      <c r="AE105" s="39"/>
      <c r="AF105" s="39">
        <f t="shared" si="331"/>
        <v>0</v>
      </c>
      <c r="AG105" s="39"/>
      <c r="AH105" s="39"/>
      <c r="AI105" s="39"/>
      <c r="AJ105" s="170">
        <f t="shared" si="332"/>
        <v>0</v>
      </c>
      <c r="AL105" s="169"/>
      <c r="AM105" s="39"/>
      <c r="AN105" s="39">
        <f t="shared" si="333"/>
        <v>0</v>
      </c>
      <c r="AO105" s="39"/>
      <c r="AP105" s="39"/>
      <c r="AQ105" s="39"/>
      <c r="AR105" s="170">
        <f t="shared" si="334"/>
        <v>0</v>
      </c>
      <c r="AT105" s="169"/>
      <c r="AU105" s="39"/>
      <c r="AV105" s="39">
        <f t="shared" si="335"/>
        <v>0</v>
      </c>
      <c r="AW105" s="39"/>
      <c r="AX105" s="39"/>
      <c r="AY105" s="39"/>
      <c r="AZ105" s="170">
        <f t="shared" si="336"/>
        <v>0</v>
      </c>
      <c r="BB105" s="169"/>
      <c r="BC105" s="39"/>
      <c r="BD105" s="39">
        <f t="shared" si="337"/>
        <v>0</v>
      </c>
      <c r="BE105" s="39"/>
      <c r="BF105" s="39"/>
      <c r="BG105" s="39"/>
      <c r="BH105" s="170">
        <f t="shared" si="338"/>
        <v>0</v>
      </c>
      <c r="BJ105" s="169"/>
      <c r="BK105" s="39"/>
      <c r="BL105" s="39">
        <f t="shared" si="339"/>
        <v>0</v>
      </c>
      <c r="BM105" s="39"/>
      <c r="BN105" s="39"/>
      <c r="BO105" s="39"/>
      <c r="BP105" s="170">
        <f t="shared" si="340"/>
        <v>0</v>
      </c>
      <c r="BR105" s="169"/>
      <c r="BS105" s="39"/>
      <c r="BT105" s="39">
        <f t="shared" si="341"/>
        <v>0</v>
      </c>
      <c r="BU105" s="39"/>
      <c r="BV105" s="39"/>
      <c r="BW105" s="39"/>
      <c r="BX105" s="170">
        <f t="shared" si="342"/>
        <v>0</v>
      </c>
      <c r="BZ105" s="169"/>
      <c r="CA105" s="39"/>
      <c r="CB105" s="39">
        <f t="shared" si="343"/>
        <v>0</v>
      </c>
      <c r="CC105" s="39"/>
      <c r="CD105" s="39"/>
      <c r="CE105" s="39"/>
      <c r="CF105" s="170">
        <f t="shared" si="344"/>
        <v>0</v>
      </c>
      <c r="CH105" s="169"/>
      <c r="CI105" s="192">
        <f t="shared" si="345"/>
        <v>0</v>
      </c>
      <c r="CJ105" s="192">
        <f t="shared" si="345"/>
        <v>0</v>
      </c>
      <c r="CK105" s="192">
        <f t="shared" si="345"/>
        <v>0</v>
      </c>
      <c r="CL105" s="192">
        <f t="shared" si="345"/>
        <v>0</v>
      </c>
      <c r="CM105" s="192">
        <f t="shared" si="345"/>
        <v>0</v>
      </c>
      <c r="CN105" s="170">
        <f t="shared" si="346"/>
        <v>0</v>
      </c>
      <c r="CO105" s="243" t="str">
        <f t="shared" si="276"/>
        <v>OK</v>
      </c>
    </row>
    <row r="106" spans="1:93" ht="15.75" thickBot="1" x14ac:dyDescent="0.3">
      <c r="A106" s="80"/>
      <c r="B106" s="136" t="s">
        <v>138</v>
      </c>
      <c r="C106" s="136"/>
      <c r="D106" s="137"/>
      <c r="E106" s="185"/>
      <c r="F106" s="155"/>
      <c r="G106" s="155">
        <f t="shared" si="226"/>
        <v>0</v>
      </c>
      <c r="H106" s="155"/>
      <c r="I106" s="155"/>
      <c r="J106" s="155"/>
      <c r="K106" s="186"/>
      <c r="L106" s="243" t="str">
        <f t="shared" si="325"/>
        <v>OK</v>
      </c>
      <c r="N106" s="185"/>
      <c r="O106" s="155"/>
      <c r="P106" s="155">
        <f t="shared" si="327"/>
        <v>0</v>
      </c>
      <c r="Q106" s="155"/>
      <c r="R106" s="155"/>
      <c r="S106" s="155"/>
      <c r="T106" s="186"/>
      <c r="V106" s="185"/>
      <c r="W106" s="155"/>
      <c r="X106" s="155">
        <f t="shared" si="329"/>
        <v>0</v>
      </c>
      <c r="Y106" s="155"/>
      <c r="Z106" s="155"/>
      <c r="AA106" s="155"/>
      <c r="AB106" s="186"/>
      <c r="AD106" s="185"/>
      <c r="AE106" s="155"/>
      <c r="AF106" s="155">
        <f t="shared" si="331"/>
        <v>0</v>
      </c>
      <c r="AG106" s="155"/>
      <c r="AH106" s="155"/>
      <c r="AI106" s="155"/>
      <c r="AJ106" s="186"/>
      <c r="AL106" s="185"/>
      <c r="AM106" s="155"/>
      <c r="AN106" s="155">
        <f t="shared" si="333"/>
        <v>0</v>
      </c>
      <c r="AO106" s="155"/>
      <c r="AP106" s="155"/>
      <c r="AQ106" s="155"/>
      <c r="AR106" s="186"/>
      <c r="AT106" s="185"/>
      <c r="AU106" s="155"/>
      <c r="AV106" s="155">
        <f t="shared" si="335"/>
        <v>0</v>
      </c>
      <c r="AW106" s="155"/>
      <c r="AX106" s="155"/>
      <c r="AY106" s="155"/>
      <c r="AZ106" s="186"/>
      <c r="BB106" s="185"/>
      <c r="BC106" s="155"/>
      <c r="BD106" s="155">
        <f t="shared" si="337"/>
        <v>0</v>
      </c>
      <c r="BE106" s="155"/>
      <c r="BF106" s="155"/>
      <c r="BG106" s="155"/>
      <c r="BH106" s="186"/>
      <c r="BJ106" s="185"/>
      <c r="BK106" s="155"/>
      <c r="BL106" s="155">
        <f t="shared" si="339"/>
        <v>0</v>
      </c>
      <c r="BM106" s="155"/>
      <c r="BN106" s="155"/>
      <c r="BO106" s="155"/>
      <c r="BP106" s="186"/>
      <c r="BR106" s="185"/>
      <c r="BS106" s="155"/>
      <c r="BT106" s="155">
        <f t="shared" si="341"/>
        <v>0</v>
      </c>
      <c r="BU106" s="155"/>
      <c r="BV106" s="155"/>
      <c r="BW106" s="155"/>
      <c r="BX106" s="186"/>
      <c r="BZ106" s="185"/>
      <c r="CA106" s="155"/>
      <c r="CB106" s="155">
        <f t="shared" si="343"/>
        <v>0</v>
      </c>
      <c r="CC106" s="155"/>
      <c r="CD106" s="155"/>
      <c r="CE106" s="155"/>
      <c r="CF106" s="186"/>
      <c r="CH106" s="185"/>
      <c r="CI106" s="155"/>
      <c r="CJ106" s="155">
        <f t="shared" ref="CJ106" si="347">CI106*0.15</f>
        <v>0</v>
      </c>
      <c r="CK106" s="155"/>
      <c r="CL106" s="155"/>
      <c r="CM106" s="155"/>
      <c r="CN106" s="186"/>
      <c r="CO106" s="243" t="str">
        <f t="shared" si="276"/>
        <v>OK</v>
      </c>
    </row>
    <row r="107" spans="1:93" ht="45.75" thickBot="1" x14ac:dyDescent="0.3">
      <c r="A107" s="3"/>
      <c r="B107" s="41" t="s">
        <v>125</v>
      </c>
      <c r="C107" s="225" t="s">
        <v>269</v>
      </c>
      <c r="D107" s="225" t="s">
        <v>322</v>
      </c>
      <c r="E107" s="169">
        <v>12</v>
      </c>
      <c r="F107" s="39">
        <f t="shared" ref="F107:F109" si="348">E107*$C$2</f>
        <v>3432</v>
      </c>
      <c r="G107" s="39">
        <f>F107*0.15-0.1</f>
        <v>514.69999999999993</v>
      </c>
      <c r="H107" s="39"/>
      <c r="I107" s="39"/>
      <c r="J107" s="39"/>
      <c r="K107" s="170">
        <f t="shared" si="227"/>
        <v>3946.7</v>
      </c>
      <c r="L107" s="243" t="str">
        <f t="shared" si="325"/>
        <v>OK</v>
      </c>
      <c r="N107" s="169"/>
      <c r="O107" s="39"/>
      <c r="P107" s="39">
        <f t="shared" si="327"/>
        <v>0</v>
      </c>
      <c r="Q107" s="39"/>
      <c r="R107" s="39"/>
      <c r="S107" s="39"/>
      <c r="T107" s="170">
        <f t="shared" ref="T107:T109" si="349">O107+P107+Q107+R107+S107</f>
        <v>0</v>
      </c>
      <c r="V107" s="169"/>
      <c r="W107" s="39"/>
      <c r="X107" s="39">
        <f t="shared" si="329"/>
        <v>0</v>
      </c>
      <c r="Y107" s="39"/>
      <c r="Z107" s="39"/>
      <c r="AA107" s="39"/>
      <c r="AB107" s="170">
        <f t="shared" ref="AB107:AB109" si="350">W107+X107+Y107+Z107+AA107</f>
        <v>0</v>
      </c>
      <c r="AD107" s="169"/>
      <c r="AE107" s="39"/>
      <c r="AF107" s="39">
        <f t="shared" si="331"/>
        <v>0</v>
      </c>
      <c r="AG107" s="39"/>
      <c r="AH107" s="39"/>
      <c r="AI107" s="39"/>
      <c r="AJ107" s="170">
        <f t="shared" ref="AJ107:AJ109" si="351">AE107+AF107+AG107+AH107+AI107</f>
        <v>0</v>
      </c>
      <c r="AL107" s="169"/>
      <c r="AM107" s="39"/>
      <c r="AN107" s="39">
        <f t="shared" si="333"/>
        <v>0</v>
      </c>
      <c r="AO107" s="39"/>
      <c r="AP107" s="39"/>
      <c r="AQ107" s="39"/>
      <c r="AR107" s="170">
        <f t="shared" ref="AR107:AR109" si="352">AM107+AN107+AO107+AP107+AQ107</f>
        <v>0</v>
      </c>
      <c r="AT107" s="169"/>
      <c r="AU107" s="39"/>
      <c r="AV107" s="39">
        <f t="shared" si="335"/>
        <v>0</v>
      </c>
      <c r="AW107" s="39"/>
      <c r="AX107" s="39"/>
      <c r="AY107" s="39"/>
      <c r="AZ107" s="170">
        <f t="shared" ref="AZ107:AZ109" si="353">AU107+AV107+AW107+AX107+AY107</f>
        <v>0</v>
      </c>
      <c r="BB107" s="169"/>
      <c r="BC107" s="39">
        <f>$F$107*0.25</f>
        <v>858</v>
      </c>
      <c r="BD107" s="39">
        <f>BC107*0.15-0.1</f>
        <v>128.6</v>
      </c>
      <c r="BE107" s="39"/>
      <c r="BF107" s="39"/>
      <c r="BG107" s="39"/>
      <c r="BH107" s="170">
        <f t="shared" ref="BH107:BH109" si="354">BC107+BD107+BE107+BF107+BG107</f>
        <v>986.6</v>
      </c>
      <c r="BJ107" s="169"/>
      <c r="BK107" s="39">
        <f>$F$107*0.25</f>
        <v>858</v>
      </c>
      <c r="BL107" s="39">
        <f t="shared" si="339"/>
        <v>128.69999999999999</v>
      </c>
      <c r="BM107" s="39"/>
      <c r="BN107" s="39"/>
      <c r="BO107" s="39"/>
      <c r="BP107" s="170">
        <f t="shared" ref="BP107:BP109" si="355">BK107+BL107+BM107+BN107+BO107</f>
        <v>986.7</v>
      </c>
      <c r="BR107" s="169"/>
      <c r="BS107" s="39">
        <f>$F$107*0.25</f>
        <v>858</v>
      </c>
      <c r="BT107" s="39">
        <f t="shared" si="341"/>
        <v>128.69999999999999</v>
      </c>
      <c r="BU107" s="39"/>
      <c r="BV107" s="39"/>
      <c r="BW107" s="39"/>
      <c r="BX107" s="170">
        <f t="shared" ref="BX107:BX109" si="356">BS107+BT107+BU107+BV107+BW107</f>
        <v>986.7</v>
      </c>
      <c r="BZ107" s="169"/>
      <c r="CA107" s="39">
        <f>$F$107*0.25</f>
        <v>858</v>
      </c>
      <c r="CB107" s="39">
        <f t="shared" si="343"/>
        <v>128.69999999999999</v>
      </c>
      <c r="CC107" s="39"/>
      <c r="CD107" s="39"/>
      <c r="CE107" s="39"/>
      <c r="CF107" s="170">
        <f t="shared" ref="CF107:CF109" si="357">CA107+CB107+CC107+CD107+CE107</f>
        <v>986.7</v>
      </c>
      <c r="CH107" s="169"/>
      <c r="CI107" s="192">
        <f t="shared" ref="CI107:CM109" si="358">O107+W107+AE107+AM107+AU107+BC107+BK107+BS107+CA107</f>
        <v>3432</v>
      </c>
      <c r="CJ107" s="192">
        <f t="shared" si="358"/>
        <v>514.69999999999993</v>
      </c>
      <c r="CK107" s="192">
        <f t="shared" si="358"/>
        <v>0</v>
      </c>
      <c r="CL107" s="192">
        <f t="shared" si="358"/>
        <v>0</v>
      </c>
      <c r="CM107" s="192">
        <f t="shared" si="358"/>
        <v>0</v>
      </c>
      <c r="CN107" s="170">
        <f t="shared" ref="CN107:CN109" si="359">CI107+CJ107+CK107+CL107+CM107</f>
        <v>3946.7</v>
      </c>
      <c r="CO107" s="243" t="str">
        <f t="shared" si="276"/>
        <v>OK</v>
      </c>
    </row>
    <row r="108" spans="1:93" ht="45.75" thickBot="1" x14ac:dyDescent="0.3">
      <c r="A108" s="3"/>
      <c r="B108" s="41" t="s">
        <v>124</v>
      </c>
      <c r="C108" s="225" t="s">
        <v>269</v>
      </c>
      <c r="D108" s="225" t="s">
        <v>322</v>
      </c>
      <c r="E108" s="169">
        <v>4</v>
      </c>
      <c r="F108" s="39">
        <f t="shared" si="348"/>
        <v>1144</v>
      </c>
      <c r="G108" s="39">
        <f>F108*0.15-0.2</f>
        <v>171.4</v>
      </c>
      <c r="H108" s="39"/>
      <c r="I108" s="39"/>
      <c r="J108" s="39"/>
      <c r="K108" s="170">
        <f t="shared" si="227"/>
        <v>1315.4</v>
      </c>
      <c r="L108" s="243" t="str">
        <f t="shared" si="325"/>
        <v>OK</v>
      </c>
      <c r="N108" s="169"/>
      <c r="O108" s="39"/>
      <c r="P108" s="39">
        <f t="shared" si="327"/>
        <v>0</v>
      </c>
      <c r="Q108" s="39"/>
      <c r="R108" s="39"/>
      <c r="S108" s="39"/>
      <c r="T108" s="170">
        <f t="shared" si="349"/>
        <v>0</v>
      </c>
      <c r="V108" s="169"/>
      <c r="W108" s="39"/>
      <c r="X108" s="39">
        <f t="shared" si="329"/>
        <v>0</v>
      </c>
      <c r="Y108" s="39"/>
      <c r="Z108" s="39"/>
      <c r="AA108" s="39"/>
      <c r="AB108" s="170">
        <f t="shared" si="350"/>
        <v>0</v>
      </c>
      <c r="AD108" s="169"/>
      <c r="AE108" s="39"/>
      <c r="AF108" s="39">
        <f t="shared" si="331"/>
        <v>0</v>
      </c>
      <c r="AG108" s="39"/>
      <c r="AH108" s="39"/>
      <c r="AI108" s="39"/>
      <c r="AJ108" s="170">
        <f t="shared" si="351"/>
        <v>0</v>
      </c>
      <c r="AL108" s="169"/>
      <c r="AM108" s="39"/>
      <c r="AN108" s="39">
        <f t="shared" si="333"/>
        <v>0</v>
      </c>
      <c r="AO108" s="39"/>
      <c r="AP108" s="39"/>
      <c r="AQ108" s="39"/>
      <c r="AR108" s="170">
        <f t="shared" si="352"/>
        <v>0</v>
      </c>
      <c r="AT108" s="169"/>
      <c r="AU108" s="39"/>
      <c r="AV108" s="39">
        <f t="shared" si="335"/>
        <v>0</v>
      </c>
      <c r="AW108" s="39"/>
      <c r="AX108" s="39"/>
      <c r="AY108" s="39"/>
      <c r="AZ108" s="170">
        <f t="shared" si="353"/>
        <v>0</v>
      </c>
      <c r="BB108" s="169"/>
      <c r="BC108" s="39"/>
      <c r="BD108" s="39">
        <f t="shared" si="337"/>
        <v>0</v>
      </c>
      <c r="BE108" s="39"/>
      <c r="BF108" s="39"/>
      <c r="BG108" s="39"/>
      <c r="BH108" s="170">
        <f t="shared" si="354"/>
        <v>0</v>
      </c>
      <c r="BJ108" s="169"/>
      <c r="BK108" s="39"/>
      <c r="BL108" s="39">
        <f t="shared" si="339"/>
        <v>0</v>
      </c>
      <c r="BM108" s="39"/>
      <c r="BN108" s="39"/>
      <c r="BO108" s="39"/>
      <c r="BP108" s="170">
        <f t="shared" si="355"/>
        <v>0</v>
      </c>
      <c r="BR108" s="169"/>
      <c r="BS108" s="39">
        <f>$F$108*0.5</f>
        <v>572</v>
      </c>
      <c r="BT108" s="39">
        <f t="shared" si="341"/>
        <v>85.8</v>
      </c>
      <c r="BU108" s="39"/>
      <c r="BV108" s="39"/>
      <c r="BW108" s="39"/>
      <c r="BX108" s="170">
        <f t="shared" si="356"/>
        <v>657.8</v>
      </c>
      <c r="BZ108" s="169"/>
      <c r="CA108" s="39">
        <f>$F$108*0.5</f>
        <v>572</v>
      </c>
      <c r="CB108" s="39">
        <f>CA108*0.15-0.2</f>
        <v>85.6</v>
      </c>
      <c r="CC108" s="39"/>
      <c r="CD108" s="39"/>
      <c r="CE108" s="39"/>
      <c r="CF108" s="170">
        <f t="shared" si="357"/>
        <v>657.6</v>
      </c>
      <c r="CH108" s="169"/>
      <c r="CI108" s="192">
        <f t="shared" si="358"/>
        <v>1144</v>
      </c>
      <c r="CJ108" s="192">
        <f t="shared" si="358"/>
        <v>171.39999999999998</v>
      </c>
      <c r="CK108" s="192">
        <f t="shared" si="358"/>
        <v>0</v>
      </c>
      <c r="CL108" s="192">
        <f t="shared" si="358"/>
        <v>0</v>
      </c>
      <c r="CM108" s="192">
        <f t="shared" si="358"/>
        <v>0</v>
      </c>
      <c r="CN108" s="170">
        <f t="shared" si="359"/>
        <v>1315.4</v>
      </c>
      <c r="CO108" s="243" t="str">
        <f t="shared" si="276"/>
        <v>OK</v>
      </c>
    </row>
    <row r="109" spans="1:93" ht="15.75" thickBot="1" x14ac:dyDescent="0.3">
      <c r="A109" s="3"/>
      <c r="B109" s="41"/>
      <c r="C109" s="93"/>
      <c r="D109" s="7"/>
      <c r="E109" s="169"/>
      <c r="F109" s="39">
        <f t="shared" si="348"/>
        <v>0</v>
      </c>
      <c r="G109" s="39">
        <f t="shared" si="226"/>
        <v>0</v>
      </c>
      <c r="H109" s="39"/>
      <c r="I109" s="39"/>
      <c r="J109" s="39"/>
      <c r="K109" s="170">
        <f t="shared" si="227"/>
        <v>0</v>
      </c>
      <c r="L109" s="243" t="str">
        <f t="shared" si="325"/>
        <v>OK</v>
      </c>
      <c r="N109" s="169"/>
      <c r="O109" s="39"/>
      <c r="P109" s="39">
        <f t="shared" si="327"/>
        <v>0</v>
      </c>
      <c r="Q109" s="39"/>
      <c r="R109" s="39"/>
      <c r="S109" s="39"/>
      <c r="T109" s="170">
        <f t="shared" si="349"/>
        <v>0</v>
      </c>
      <c r="V109" s="169"/>
      <c r="W109" s="39"/>
      <c r="X109" s="39">
        <f t="shared" si="329"/>
        <v>0</v>
      </c>
      <c r="Y109" s="39"/>
      <c r="Z109" s="39"/>
      <c r="AA109" s="39"/>
      <c r="AB109" s="170">
        <f t="shared" si="350"/>
        <v>0</v>
      </c>
      <c r="AD109" s="169"/>
      <c r="AE109" s="39"/>
      <c r="AF109" s="39">
        <f t="shared" si="331"/>
        <v>0</v>
      </c>
      <c r="AG109" s="39"/>
      <c r="AH109" s="39"/>
      <c r="AI109" s="39"/>
      <c r="AJ109" s="170">
        <f t="shared" si="351"/>
        <v>0</v>
      </c>
      <c r="AL109" s="169"/>
      <c r="AM109" s="39"/>
      <c r="AN109" s="39">
        <f t="shared" si="333"/>
        <v>0</v>
      </c>
      <c r="AO109" s="39"/>
      <c r="AP109" s="39"/>
      <c r="AQ109" s="39"/>
      <c r="AR109" s="170">
        <f t="shared" si="352"/>
        <v>0</v>
      </c>
      <c r="AT109" s="169"/>
      <c r="AU109" s="39"/>
      <c r="AV109" s="39">
        <f t="shared" si="335"/>
        <v>0</v>
      </c>
      <c r="AW109" s="39"/>
      <c r="AX109" s="39"/>
      <c r="AY109" s="39"/>
      <c r="AZ109" s="170">
        <f t="shared" si="353"/>
        <v>0</v>
      </c>
      <c r="BB109" s="169"/>
      <c r="BC109" s="39"/>
      <c r="BD109" s="39">
        <f t="shared" si="337"/>
        <v>0</v>
      </c>
      <c r="BE109" s="39"/>
      <c r="BF109" s="39"/>
      <c r="BG109" s="39"/>
      <c r="BH109" s="170">
        <f t="shared" si="354"/>
        <v>0</v>
      </c>
      <c r="BJ109" s="169"/>
      <c r="BK109" s="39"/>
      <c r="BL109" s="39">
        <f t="shared" si="339"/>
        <v>0</v>
      </c>
      <c r="BM109" s="39"/>
      <c r="BN109" s="39"/>
      <c r="BO109" s="39"/>
      <c r="BP109" s="170">
        <f t="shared" si="355"/>
        <v>0</v>
      </c>
      <c r="BR109" s="169"/>
      <c r="BS109" s="39"/>
      <c r="BT109" s="39">
        <f t="shared" si="341"/>
        <v>0</v>
      </c>
      <c r="BU109" s="39"/>
      <c r="BV109" s="39"/>
      <c r="BW109" s="39"/>
      <c r="BX109" s="170">
        <f t="shared" si="356"/>
        <v>0</v>
      </c>
      <c r="BZ109" s="169"/>
      <c r="CA109" s="39"/>
      <c r="CB109" s="39">
        <f t="shared" si="343"/>
        <v>0</v>
      </c>
      <c r="CC109" s="39"/>
      <c r="CD109" s="39"/>
      <c r="CE109" s="39"/>
      <c r="CF109" s="170">
        <f t="shared" si="357"/>
        <v>0</v>
      </c>
      <c r="CH109" s="169"/>
      <c r="CI109" s="192">
        <f t="shared" si="358"/>
        <v>0</v>
      </c>
      <c r="CJ109" s="192">
        <f t="shared" si="358"/>
        <v>0</v>
      </c>
      <c r="CK109" s="192">
        <f t="shared" si="358"/>
        <v>0</v>
      </c>
      <c r="CL109" s="192">
        <f t="shared" si="358"/>
        <v>0</v>
      </c>
      <c r="CM109" s="192">
        <f t="shared" si="358"/>
        <v>0</v>
      </c>
      <c r="CN109" s="170">
        <f t="shared" si="359"/>
        <v>0</v>
      </c>
      <c r="CO109" s="243" t="str">
        <f t="shared" si="276"/>
        <v>OK</v>
      </c>
    </row>
    <row r="110" spans="1:93" ht="15.75" thickBot="1" x14ac:dyDescent="0.3">
      <c r="A110" s="80"/>
      <c r="B110" s="136"/>
      <c r="C110" s="136"/>
      <c r="D110" s="137"/>
      <c r="E110" s="185"/>
      <c r="F110" s="155"/>
      <c r="G110" s="155"/>
      <c r="H110" s="155"/>
      <c r="I110" s="155"/>
      <c r="J110" s="155"/>
      <c r="K110" s="186"/>
      <c r="L110" s="243" t="str">
        <f t="shared" si="325"/>
        <v>OK</v>
      </c>
      <c r="N110" s="185"/>
      <c r="O110" s="155"/>
      <c r="P110" s="155"/>
      <c r="Q110" s="155"/>
      <c r="R110" s="155"/>
      <c r="S110" s="155"/>
      <c r="T110" s="186"/>
      <c r="V110" s="185"/>
      <c r="W110" s="155"/>
      <c r="X110" s="155"/>
      <c r="Y110" s="155"/>
      <c r="Z110" s="155"/>
      <c r="AA110" s="155"/>
      <c r="AB110" s="186"/>
      <c r="AD110" s="185"/>
      <c r="AE110" s="155"/>
      <c r="AF110" s="155"/>
      <c r="AG110" s="155"/>
      <c r="AH110" s="155"/>
      <c r="AI110" s="155"/>
      <c r="AJ110" s="186"/>
      <c r="AL110" s="185"/>
      <c r="AM110" s="155"/>
      <c r="AN110" s="155"/>
      <c r="AO110" s="155"/>
      <c r="AP110" s="155"/>
      <c r="AQ110" s="155"/>
      <c r="AR110" s="186"/>
      <c r="AT110" s="185"/>
      <c r="AU110" s="155"/>
      <c r="AV110" s="155"/>
      <c r="AW110" s="155"/>
      <c r="AX110" s="155"/>
      <c r="AY110" s="155"/>
      <c r="AZ110" s="186"/>
      <c r="BB110" s="185"/>
      <c r="BC110" s="155"/>
      <c r="BD110" s="155"/>
      <c r="BE110" s="155"/>
      <c r="BF110" s="155"/>
      <c r="BG110" s="155"/>
      <c r="BH110" s="186"/>
      <c r="BJ110" s="185"/>
      <c r="BK110" s="155"/>
      <c r="BL110" s="155"/>
      <c r="BM110" s="155"/>
      <c r="BN110" s="155"/>
      <c r="BO110" s="155"/>
      <c r="BP110" s="186"/>
      <c r="BR110" s="185"/>
      <c r="BS110" s="155"/>
      <c r="BT110" s="155"/>
      <c r="BU110" s="155"/>
      <c r="BV110" s="155"/>
      <c r="BW110" s="155"/>
      <c r="BX110" s="186"/>
      <c r="BZ110" s="185"/>
      <c r="CA110" s="155"/>
      <c r="CB110" s="155"/>
      <c r="CC110" s="155"/>
      <c r="CD110" s="155"/>
      <c r="CE110" s="155"/>
      <c r="CF110" s="186"/>
      <c r="CH110" s="185"/>
      <c r="CI110" s="155"/>
      <c r="CJ110" s="155"/>
      <c r="CK110" s="155"/>
      <c r="CL110" s="155"/>
      <c r="CM110" s="155"/>
      <c r="CN110" s="186"/>
      <c r="CO110" s="243" t="str">
        <f t="shared" si="276"/>
        <v>OK</v>
      </c>
    </row>
    <row r="111" spans="1:93" ht="15.75" thickBot="1" x14ac:dyDescent="0.3">
      <c r="A111" s="3"/>
      <c r="B111" s="41"/>
      <c r="C111" s="93"/>
      <c r="D111" s="7"/>
      <c r="E111" s="169"/>
      <c r="F111" s="39">
        <f t="shared" ref="F111:F112" si="360">E111*$C$2</f>
        <v>0</v>
      </c>
      <c r="G111" s="39">
        <f t="shared" si="226"/>
        <v>0</v>
      </c>
      <c r="H111" s="39"/>
      <c r="I111" s="39"/>
      <c r="J111" s="39"/>
      <c r="K111" s="170">
        <f t="shared" si="227"/>
        <v>0</v>
      </c>
      <c r="L111" s="243" t="str">
        <f t="shared" si="325"/>
        <v>OK</v>
      </c>
      <c r="N111" s="169"/>
      <c r="O111" s="39"/>
      <c r="P111" s="39">
        <f t="shared" ref="P111:P112" si="361">O111*0.15</f>
        <v>0</v>
      </c>
      <c r="Q111" s="39"/>
      <c r="R111" s="39"/>
      <c r="S111" s="39"/>
      <c r="T111" s="170">
        <f t="shared" ref="T111:T112" si="362">O111+P111+Q111+R111+S111</f>
        <v>0</v>
      </c>
      <c r="V111" s="169"/>
      <c r="W111" s="39"/>
      <c r="X111" s="39">
        <f t="shared" ref="X111:X112" si="363">W111*0.15</f>
        <v>0</v>
      </c>
      <c r="Y111" s="39"/>
      <c r="Z111" s="39"/>
      <c r="AA111" s="39"/>
      <c r="AB111" s="170">
        <f t="shared" ref="AB111:AB112" si="364">W111+X111+Y111+Z111+AA111</f>
        <v>0</v>
      </c>
      <c r="AD111" s="169"/>
      <c r="AE111" s="39"/>
      <c r="AF111" s="39">
        <f t="shared" ref="AF111:AF112" si="365">AE111*0.15</f>
        <v>0</v>
      </c>
      <c r="AG111" s="39"/>
      <c r="AH111" s="39"/>
      <c r="AI111" s="39"/>
      <c r="AJ111" s="170">
        <f t="shared" ref="AJ111:AJ112" si="366">AE111+AF111+AG111+AH111+AI111</f>
        <v>0</v>
      </c>
      <c r="AL111" s="169"/>
      <c r="AM111" s="39"/>
      <c r="AN111" s="39">
        <f t="shared" ref="AN111:AN112" si="367">AM111*0.15</f>
        <v>0</v>
      </c>
      <c r="AO111" s="39"/>
      <c r="AP111" s="39"/>
      <c r="AQ111" s="39"/>
      <c r="AR111" s="170">
        <f t="shared" ref="AR111:AR112" si="368">AM111+AN111+AO111+AP111+AQ111</f>
        <v>0</v>
      </c>
      <c r="AT111" s="169"/>
      <c r="AU111" s="39"/>
      <c r="AV111" s="39">
        <f t="shared" ref="AV111:AV112" si="369">AU111*0.15</f>
        <v>0</v>
      </c>
      <c r="AW111" s="39"/>
      <c r="AX111" s="39"/>
      <c r="AY111" s="39"/>
      <c r="AZ111" s="170">
        <f t="shared" ref="AZ111:AZ112" si="370">AU111+AV111+AW111+AX111+AY111</f>
        <v>0</v>
      </c>
      <c r="BB111" s="169"/>
      <c r="BC111" s="39"/>
      <c r="BD111" s="39">
        <f t="shared" ref="BD111:BD112" si="371">BC111*0.15</f>
        <v>0</v>
      </c>
      <c r="BE111" s="39"/>
      <c r="BF111" s="39"/>
      <c r="BG111" s="39"/>
      <c r="BH111" s="170">
        <f t="shared" ref="BH111:BH112" si="372">BC111+BD111+BE111+BF111+BG111</f>
        <v>0</v>
      </c>
      <c r="BJ111" s="169"/>
      <c r="BK111" s="39"/>
      <c r="BL111" s="39">
        <f t="shared" ref="BL111:BL112" si="373">BK111*0.15</f>
        <v>0</v>
      </c>
      <c r="BM111" s="39"/>
      <c r="BN111" s="39"/>
      <c r="BO111" s="39"/>
      <c r="BP111" s="170">
        <f t="shared" ref="BP111:BP112" si="374">BK111+BL111+BM111+BN111+BO111</f>
        <v>0</v>
      </c>
      <c r="BR111" s="169"/>
      <c r="BS111" s="39"/>
      <c r="BT111" s="39">
        <f t="shared" ref="BT111:BT112" si="375">BS111*0.15</f>
        <v>0</v>
      </c>
      <c r="BU111" s="39"/>
      <c r="BV111" s="39"/>
      <c r="BW111" s="39"/>
      <c r="BX111" s="170">
        <f t="shared" ref="BX111:BX112" si="376">BS111+BT111+BU111+BV111+BW111</f>
        <v>0</v>
      </c>
      <c r="BZ111" s="169"/>
      <c r="CA111" s="39"/>
      <c r="CB111" s="39">
        <f t="shared" ref="CB111:CB112" si="377">CA111*0.15</f>
        <v>0</v>
      </c>
      <c r="CC111" s="39"/>
      <c r="CD111" s="39"/>
      <c r="CE111" s="39"/>
      <c r="CF111" s="170">
        <f t="shared" ref="CF111:CF112" si="378">CA111+CB111+CC111+CD111+CE111</f>
        <v>0</v>
      </c>
      <c r="CH111" s="169"/>
      <c r="CI111" s="192">
        <f t="shared" ref="CI111:CM112" si="379">O111+W111+AE111+AM111+AU111+BC111+BK111+BS111+CA111</f>
        <v>0</v>
      </c>
      <c r="CJ111" s="192">
        <f t="shared" si="379"/>
        <v>0</v>
      </c>
      <c r="CK111" s="192">
        <f t="shared" si="379"/>
        <v>0</v>
      </c>
      <c r="CL111" s="192">
        <f t="shared" si="379"/>
        <v>0</v>
      </c>
      <c r="CM111" s="192">
        <f t="shared" si="379"/>
        <v>0</v>
      </c>
      <c r="CN111" s="170">
        <f t="shared" ref="CN111:CN112" si="380">CI111+CJ111+CK111+CL111+CM111</f>
        <v>0</v>
      </c>
      <c r="CO111" s="243" t="str">
        <f t="shared" si="276"/>
        <v>OK</v>
      </c>
    </row>
    <row r="112" spans="1:93" ht="15.75" thickBot="1" x14ac:dyDescent="0.3">
      <c r="A112" s="3"/>
      <c r="B112" s="41"/>
      <c r="C112" s="54"/>
      <c r="D112" s="55"/>
      <c r="E112" s="169"/>
      <c r="F112" s="39">
        <f t="shared" si="360"/>
        <v>0</v>
      </c>
      <c r="G112" s="39">
        <f t="shared" si="226"/>
        <v>0</v>
      </c>
      <c r="H112" s="39"/>
      <c r="I112" s="39"/>
      <c r="J112" s="39"/>
      <c r="K112" s="170">
        <f t="shared" si="227"/>
        <v>0</v>
      </c>
      <c r="L112" s="243" t="str">
        <f t="shared" si="325"/>
        <v>OK</v>
      </c>
      <c r="N112" s="169"/>
      <c r="O112" s="39"/>
      <c r="P112" s="39">
        <f t="shared" si="361"/>
        <v>0</v>
      </c>
      <c r="Q112" s="39"/>
      <c r="R112" s="39"/>
      <c r="S112" s="39"/>
      <c r="T112" s="170">
        <f t="shared" si="362"/>
        <v>0</v>
      </c>
      <c r="V112" s="169"/>
      <c r="W112" s="39"/>
      <c r="X112" s="39">
        <f t="shared" si="363"/>
        <v>0</v>
      </c>
      <c r="Y112" s="39"/>
      <c r="Z112" s="39"/>
      <c r="AA112" s="39"/>
      <c r="AB112" s="170">
        <f t="shared" si="364"/>
        <v>0</v>
      </c>
      <c r="AD112" s="169"/>
      <c r="AE112" s="39"/>
      <c r="AF112" s="39">
        <f t="shared" si="365"/>
        <v>0</v>
      </c>
      <c r="AG112" s="39"/>
      <c r="AH112" s="39"/>
      <c r="AI112" s="39"/>
      <c r="AJ112" s="170">
        <f t="shared" si="366"/>
        <v>0</v>
      </c>
      <c r="AL112" s="169"/>
      <c r="AM112" s="39"/>
      <c r="AN112" s="39">
        <f t="shared" si="367"/>
        <v>0</v>
      </c>
      <c r="AO112" s="39"/>
      <c r="AP112" s="39"/>
      <c r="AQ112" s="39"/>
      <c r="AR112" s="170">
        <f t="shared" si="368"/>
        <v>0</v>
      </c>
      <c r="AT112" s="169"/>
      <c r="AU112" s="39"/>
      <c r="AV112" s="39">
        <f t="shared" si="369"/>
        <v>0</v>
      </c>
      <c r="AW112" s="39"/>
      <c r="AX112" s="39"/>
      <c r="AY112" s="39"/>
      <c r="AZ112" s="170">
        <f t="shared" si="370"/>
        <v>0</v>
      </c>
      <c r="BB112" s="169"/>
      <c r="BC112" s="39"/>
      <c r="BD112" s="39">
        <f t="shared" si="371"/>
        <v>0</v>
      </c>
      <c r="BE112" s="39"/>
      <c r="BF112" s="39"/>
      <c r="BG112" s="39"/>
      <c r="BH112" s="170">
        <f t="shared" si="372"/>
        <v>0</v>
      </c>
      <c r="BJ112" s="169"/>
      <c r="BK112" s="39"/>
      <c r="BL112" s="39">
        <f t="shared" si="373"/>
        <v>0</v>
      </c>
      <c r="BM112" s="39"/>
      <c r="BN112" s="39"/>
      <c r="BO112" s="39"/>
      <c r="BP112" s="170">
        <f t="shared" si="374"/>
        <v>0</v>
      </c>
      <c r="BR112" s="169"/>
      <c r="BS112" s="39"/>
      <c r="BT112" s="39">
        <f t="shared" si="375"/>
        <v>0</v>
      </c>
      <c r="BU112" s="39"/>
      <c r="BV112" s="39"/>
      <c r="BW112" s="39"/>
      <c r="BX112" s="170">
        <f t="shared" si="376"/>
        <v>0</v>
      </c>
      <c r="BZ112" s="169"/>
      <c r="CA112" s="39"/>
      <c r="CB112" s="39">
        <f t="shared" si="377"/>
        <v>0</v>
      </c>
      <c r="CC112" s="39"/>
      <c r="CD112" s="39"/>
      <c r="CE112" s="39"/>
      <c r="CF112" s="170">
        <f t="shared" si="378"/>
        <v>0</v>
      </c>
      <c r="CH112" s="169"/>
      <c r="CI112" s="192">
        <f t="shared" si="379"/>
        <v>0</v>
      </c>
      <c r="CJ112" s="192">
        <f t="shared" si="379"/>
        <v>0</v>
      </c>
      <c r="CK112" s="192">
        <f t="shared" si="379"/>
        <v>0</v>
      </c>
      <c r="CL112" s="192">
        <f t="shared" si="379"/>
        <v>0</v>
      </c>
      <c r="CM112" s="192">
        <f t="shared" si="379"/>
        <v>0</v>
      </c>
      <c r="CN112" s="170">
        <f t="shared" si="380"/>
        <v>0</v>
      </c>
      <c r="CO112" s="243" t="str">
        <f t="shared" si="276"/>
        <v>OK</v>
      </c>
    </row>
    <row r="113" spans="1:93" ht="16.5" thickBot="1" x14ac:dyDescent="0.3">
      <c r="A113" s="22"/>
      <c r="B113" s="49" t="s">
        <v>83</v>
      </c>
      <c r="C113" s="151"/>
      <c r="D113" s="24"/>
      <c r="E113" s="181"/>
      <c r="F113" s="52">
        <f t="shared" ref="F113:K113" si="381">SUM(F64:F112)</f>
        <v>108394</v>
      </c>
      <c r="G113" s="52">
        <f t="shared" si="381"/>
        <v>16258.800000000001</v>
      </c>
      <c r="H113" s="52">
        <f t="shared" si="381"/>
        <v>6200</v>
      </c>
      <c r="I113" s="52">
        <f t="shared" si="381"/>
        <v>32300</v>
      </c>
      <c r="J113" s="52">
        <f t="shared" si="381"/>
        <v>0</v>
      </c>
      <c r="K113" s="187">
        <f t="shared" si="381"/>
        <v>163152.80000000002</v>
      </c>
      <c r="L113" s="243" t="str">
        <f t="shared" si="325"/>
        <v>OK</v>
      </c>
      <c r="N113" s="181"/>
      <c r="O113" s="52">
        <f t="shared" ref="O113:T113" si="382">SUM(O64:O112)</f>
        <v>10273.119999999999</v>
      </c>
      <c r="P113" s="52">
        <f t="shared" si="382"/>
        <v>1540.9680000000001</v>
      </c>
      <c r="Q113" s="52">
        <f t="shared" si="382"/>
        <v>428.57142857142856</v>
      </c>
      <c r="R113" s="52">
        <f t="shared" si="382"/>
        <v>0</v>
      </c>
      <c r="S113" s="52">
        <f t="shared" si="382"/>
        <v>0</v>
      </c>
      <c r="T113" s="187">
        <f t="shared" si="382"/>
        <v>12242.659428571427</v>
      </c>
      <c r="V113" s="181"/>
      <c r="W113" s="52">
        <f t="shared" ref="W113:AB113" si="383">SUM(W64:W112)</f>
        <v>27198.6</v>
      </c>
      <c r="X113" s="52">
        <f t="shared" si="383"/>
        <v>4079.79</v>
      </c>
      <c r="Y113" s="52">
        <f t="shared" si="383"/>
        <v>428.57142857142856</v>
      </c>
      <c r="Z113" s="52">
        <f t="shared" si="383"/>
        <v>2450</v>
      </c>
      <c r="AA113" s="52">
        <f t="shared" si="383"/>
        <v>0</v>
      </c>
      <c r="AB113" s="187">
        <f t="shared" si="383"/>
        <v>34156.961428571434</v>
      </c>
      <c r="AD113" s="181"/>
      <c r="AE113" s="52">
        <f t="shared" ref="AE113:AJ113" si="384">SUM(AE64:AE112)</f>
        <v>20105.8</v>
      </c>
      <c r="AF113" s="52">
        <f t="shared" si="384"/>
        <v>3015.87</v>
      </c>
      <c r="AG113" s="52">
        <f t="shared" si="384"/>
        <v>2668.5714285714284</v>
      </c>
      <c r="AH113" s="52">
        <f t="shared" si="384"/>
        <v>7285</v>
      </c>
      <c r="AI113" s="52">
        <f t="shared" si="384"/>
        <v>0</v>
      </c>
      <c r="AJ113" s="187">
        <f t="shared" si="384"/>
        <v>33075.241428571426</v>
      </c>
      <c r="AL113" s="181"/>
      <c r="AM113" s="52">
        <f t="shared" ref="AM113:AR113" si="385">SUM(AM64:AM112)</f>
        <v>24395.8</v>
      </c>
      <c r="AN113" s="52">
        <f t="shared" si="385"/>
        <v>3659.3699999999994</v>
      </c>
      <c r="AO113" s="52">
        <f t="shared" si="385"/>
        <v>1388.5714285714284</v>
      </c>
      <c r="AP113" s="52">
        <f t="shared" si="385"/>
        <v>11940</v>
      </c>
      <c r="AQ113" s="52">
        <f t="shared" si="385"/>
        <v>0</v>
      </c>
      <c r="AR113" s="187">
        <f t="shared" si="385"/>
        <v>41383.741428571433</v>
      </c>
      <c r="AT113" s="181"/>
      <c r="AU113" s="52">
        <f t="shared" ref="AU113:AZ113" si="386">SUM(AU64:AU112)</f>
        <v>21364.2</v>
      </c>
      <c r="AV113" s="52">
        <f t="shared" si="386"/>
        <v>3204.63</v>
      </c>
      <c r="AW113" s="52">
        <f t="shared" si="386"/>
        <v>428.57142857142856</v>
      </c>
      <c r="AX113" s="52">
        <f t="shared" si="386"/>
        <v>10625</v>
      </c>
      <c r="AY113" s="52">
        <f t="shared" si="386"/>
        <v>0</v>
      </c>
      <c r="AZ113" s="187">
        <f t="shared" si="386"/>
        <v>35622.401428571429</v>
      </c>
      <c r="BB113" s="181"/>
      <c r="BC113" s="52">
        <f t="shared" ref="BC113:BH113" si="387">SUM(BC64:BC112)</f>
        <v>858</v>
      </c>
      <c r="BD113" s="52">
        <f t="shared" si="387"/>
        <v>128.6</v>
      </c>
      <c r="BE113" s="52">
        <f t="shared" si="387"/>
        <v>0</v>
      </c>
      <c r="BF113" s="52">
        <f t="shared" si="387"/>
        <v>0</v>
      </c>
      <c r="BG113" s="52">
        <f t="shared" si="387"/>
        <v>0</v>
      </c>
      <c r="BH113" s="187">
        <f t="shared" si="387"/>
        <v>986.6</v>
      </c>
      <c r="BJ113" s="181"/>
      <c r="BK113" s="52">
        <f t="shared" ref="BK113:BP113" si="388">SUM(BK64:BK112)</f>
        <v>1098.24</v>
      </c>
      <c r="BL113" s="52">
        <f t="shared" si="388"/>
        <v>164.73599999999999</v>
      </c>
      <c r="BM113" s="52">
        <f t="shared" si="388"/>
        <v>428.57142857142856</v>
      </c>
      <c r="BN113" s="52">
        <f t="shared" si="388"/>
        <v>0</v>
      </c>
      <c r="BO113" s="52">
        <f t="shared" si="388"/>
        <v>0</v>
      </c>
      <c r="BP113" s="187">
        <f t="shared" si="388"/>
        <v>1691.5474285714286</v>
      </c>
      <c r="BR113" s="181"/>
      <c r="BS113" s="52">
        <f t="shared" ref="BS113:BX113" si="389">SUM(BS64:BS112)</f>
        <v>1430</v>
      </c>
      <c r="BT113" s="52">
        <f t="shared" si="389"/>
        <v>214.5</v>
      </c>
      <c r="BU113" s="52">
        <f t="shared" si="389"/>
        <v>0</v>
      </c>
      <c r="BV113" s="52">
        <f t="shared" si="389"/>
        <v>0</v>
      </c>
      <c r="BW113" s="52">
        <f t="shared" si="389"/>
        <v>0</v>
      </c>
      <c r="BX113" s="187">
        <f t="shared" si="389"/>
        <v>1644.5</v>
      </c>
      <c r="BZ113" s="181"/>
      <c r="CA113" s="52">
        <f t="shared" ref="CA113:CF113" si="390">SUM(CA64:CA112)</f>
        <v>1670.24</v>
      </c>
      <c r="CB113" s="52">
        <f t="shared" si="390"/>
        <v>250.33599999999998</v>
      </c>
      <c r="CC113" s="52">
        <f t="shared" si="390"/>
        <v>428.57142857142856</v>
      </c>
      <c r="CD113" s="52">
        <f t="shared" si="390"/>
        <v>0</v>
      </c>
      <c r="CE113" s="52">
        <f t="shared" si="390"/>
        <v>0</v>
      </c>
      <c r="CF113" s="187">
        <f t="shared" si="390"/>
        <v>2349.1474285714285</v>
      </c>
      <c r="CH113" s="181"/>
      <c r="CI113" s="52">
        <f t="shared" ref="CI113:CN113" si="391">SUM(CI64:CI112)</f>
        <v>108394</v>
      </c>
      <c r="CJ113" s="52">
        <f t="shared" si="391"/>
        <v>16258.8</v>
      </c>
      <c r="CK113" s="52">
        <f t="shared" si="391"/>
        <v>6200</v>
      </c>
      <c r="CL113" s="52">
        <f t="shared" si="391"/>
        <v>32300</v>
      </c>
      <c r="CM113" s="52">
        <f t="shared" si="391"/>
        <v>0</v>
      </c>
      <c r="CN113" s="187">
        <f t="shared" si="391"/>
        <v>163152.80000000002</v>
      </c>
      <c r="CO113" s="243" t="str">
        <f t="shared" si="276"/>
        <v>OK</v>
      </c>
    </row>
    <row r="114" spans="1:93" ht="20.25" customHeight="1" thickBot="1" x14ac:dyDescent="0.45">
      <c r="A114" s="45"/>
      <c r="B114" s="46" t="s">
        <v>83</v>
      </c>
      <c r="C114" s="47"/>
      <c r="D114" s="165"/>
      <c r="E114" s="45"/>
      <c r="F114" s="188">
        <f t="shared" ref="F114:K114" si="392">F32+F61+F113+F11</f>
        <v>165022</v>
      </c>
      <c r="G114" s="188">
        <f t="shared" si="392"/>
        <v>24753</v>
      </c>
      <c r="H114" s="188">
        <f t="shared" si="392"/>
        <v>12200</v>
      </c>
      <c r="I114" s="188">
        <f t="shared" si="392"/>
        <v>56850</v>
      </c>
      <c r="J114" s="188">
        <f t="shared" si="392"/>
        <v>0</v>
      </c>
      <c r="K114" s="189">
        <f t="shared" si="392"/>
        <v>258825.00000000003</v>
      </c>
      <c r="L114" s="243" t="str">
        <f t="shared" si="325"/>
        <v>OK</v>
      </c>
      <c r="N114" s="45"/>
      <c r="O114" s="188">
        <f t="shared" ref="O114:S114" si="393">O32+O61+O113+O11</f>
        <v>17937.919999999998</v>
      </c>
      <c r="P114" s="188">
        <f t="shared" si="393"/>
        <v>2690.6880000000001</v>
      </c>
      <c r="Q114" s="188">
        <f t="shared" si="393"/>
        <v>2657.1428571428569</v>
      </c>
      <c r="R114" s="188">
        <f t="shared" si="393"/>
        <v>300</v>
      </c>
      <c r="S114" s="188">
        <f t="shared" si="393"/>
        <v>0</v>
      </c>
      <c r="T114" s="189">
        <f>T32+T61+T113</f>
        <v>23585.750857142855</v>
      </c>
      <c r="V114" s="45"/>
      <c r="W114" s="188">
        <f t="shared" ref="W114:AB114" si="394">W32+W61+W113+W11</f>
        <v>31588.699999999997</v>
      </c>
      <c r="X114" s="188">
        <f t="shared" si="394"/>
        <v>4738.3050000000003</v>
      </c>
      <c r="Y114" s="188">
        <f t="shared" si="394"/>
        <v>857.14285714285711</v>
      </c>
      <c r="Z114" s="188">
        <f t="shared" si="394"/>
        <v>9587.5</v>
      </c>
      <c r="AA114" s="188">
        <f t="shared" si="394"/>
        <v>0</v>
      </c>
      <c r="AB114" s="189">
        <f t="shared" si="394"/>
        <v>46771.64785714286</v>
      </c>
      <c r="AD114" s="45"/>
      <c r="AE114" s="188">
        <f t="shared" ref="AE114:AJ114" si="395">AE32+AE61+AE113+AE11</f>
        <v>30444.7</v>
      </c>
      <c r="AF114" s="188">
        <f t="shared" si="395"/>
        <v>4566.7049999999999</v>
      </c>
      <c r="AG114" s="188">
        <f t="shared" si="395"/>
        <v>3097.1428571428569</v>
      </c>
      <c r="AH114" s="188">
        <f t="shared" si="395"/>
        <v>9422.5</v>
      </c>
      <c r="AI114" s="188">
        <f t="shared" si="395"/>
        <v>0</v>
      </c>
      <c r="AJ114" s="189">
        <f t="shared" si="395"/>
        <v>47531.047857142854</v>
      </c>
      <c r="AL114" s="45"/>
      <c r="AM114" s="188">
        <f t="shared" ref="AM114:AR114" si="396">AM32+AM61+AM113+AM11</f>
        <v>35792.899999999994</v>
      </c>
      <c r="AN114" s="188">
        <f t="shared" si="396"/>
        <v>5368.9349999999995</v>
      </c>
      <c r="AO114" s="188">
        <f t="shared" si="396"/>
        <v>2717.1428571428569</v>
      </c>
      <c r="AP114" s="188">
        <f t="shared" si="396"/>
        <v>12577.5</v>
      </c>
      <c r="AQ114" s="188">
        <f t="shared" si="396"/>
        <v>0</v>
      </c>
      <c r="AR114" s="189">
        <f t="shared" si="396"/>
        <v>56456.477857142861</v>
      </c>
      <c r="AT114" s="45"/>
      <c r="AU114" s="188">
        <f t="shared" ref="AU114:AZ114" si="397">AU32+AU61+AU113+AU11</f>
        <v>31846.100000000002</v>
      </c>
      <c r="AV114" s="188">
        <f t="shared" si="397"/>
        <v>4776.915</v>
      </c>
      <c r="AW114" s="188">
        <f t="shared" si="397"/>
        <v>1157.1428571428571</v>
      </c>
      <c r="AX114" s="188">
        <f t="shared" si="397"/>
        <v>11262.5</v>
      </c>
      <c r="AY114" s="188">
        <f t="shared" si="397"/>
        <v>0</v>
      </c>
      <c r="AZ114" s="189">
        <f t="shared" si="397"/>
        <v>49042.657857142854</v>
      </c>
      <c r="BB114" s="45"/>
      <c r="BC114" s="188">
        <f t="shared" ref="BC114:BH114" si="398">BC32+BC61+BC113+BC11</f>
        <v>2802.8</v>
      </c>
      <c r="BD114" s="188">
        <f t="shared" si="398"/>
        <v>420.31999999999994</v>
      </c>
      <c r="BE114" s="188">
        <f t="shared" si="398"/>
        <v>0</v>
      </c>
      <c r="BF114" s="188">
        <f t="shared" si="398"/>
        <v>637.5</v>
      </c>
      <c r="BG114" s="188">
        <f t="shared" si="398"/>
        <v>0</v>
      </c>
      <c r="BH114" s="189">
        <f t="shared" si="398"/>
        <v>3860.6199999999994</v>
      </c>
      <c r="BJ114" s="45"/>
      <c r="BK114" s="188">
        <f t="shared" ref="BK114:BP114" si="399">BK32+BK61+BK113+BK11</f>
        <v>1584.44</v>
      </c>
      <c r="BL114" s="188">
        <f t="shared" si="399"/>
        <v>237.666</v>
      </c>
      <c r="BM114" s="188">
        <f t="shared" si="399"/>
        <v>857.14285714285711</v>
      </c>
      <c r="BN114" s="188">
        <f t="shared" si="399"/>
        <v>0</v>
      </c>
      <c r="BO114" s="188">
        <f t="shared" si="399"/>
        <v>0</v>
      </c>
      <c r="BP114" s="189">
        <f t="shared" si="399"/>
        <v>2679.2488571428571</v>
      </c>
      <c r="BR114" s="45"/>
      <c r="BS114" s="188">
        <f t="shared" ref="BS114:BX114" si="400">BS32+BS61+BS113+BS11</f>
        <v>3374.8</v>
      </c>
      <c r="BT114" s="188">
        <f t="shared" si="400"/>
        <v>506.21999999999997</v>
      </c>
      <c r="BU114" s="188">
        <f t="shared" si="400"/>
        <v>0</v>
      </c>
      <c r="BV114" s="188">
        <f t="shared" si="400"/>
        <v>637.5</v>
      </c>
      <c r="BW114" s="188">
        <f t="shared" si="400"/>
        <v>0</v>
      </c>
      <c r="BX114" s="189">
        <f t="shared" si="400"/>
        <v>4518.5199999999995</v>
      </c>
      <c r="BZ114" s="45"/>
      <c r="CA114" s="188">
        <f t="shared" ref="CA114:CF114" si="401">CA32+CA61+CA113+CA11</f>
        <v>9649.64</v>
      </c>
      <c r="CB114" s="188">
        <f t="shared" si="401"/>
        <v>1447.2460000000001</v>
      </c>
      <c r="CC114" s="188">
        <f t="shared" si="401"/>
        <v>857.14285714285711</v>
      </c>
      <c r="CD114" s="188">
        <f t="shared" si="401"/>
        <v>12425</v>
      </c>
      <c r="CE114" s="188">
        <f t="shared" si="401"/>
        <v>0</v>
      </c>
      <c r="CF114" s="189">
        <f t="shared" si="401"/>
        <v>24379.028857142857</v>
      </c>
      <c r="CH114" s="45"/>
      <c r="CI114" s="188">
        <f t="shared" ref="CI114:CN114" si="402">CI32+CI61+CI113+CI11</f>
        <v>165022</v>
      </c>
      <c r="CJ114" s="188">
        <f t="shared" si="402"/>
        <v>24753</v>
      </c>
      <c r="CK114" s="188">
        <f t="shared" si="402"/>
        <v>12200</v>
      </c>
      <c r="CL114" s="188">
        <f t="shared" si="402"/>
        <v>56850</v>
      </c>
      <c r="CM114" s="188">
        <f t="shared" si="402"/>
        <v>0</v>
      </c>
      <c r="CN114" s="189">
        <f t="shared" si="402"/>
        <v>258825.00000000003</v>
      </c>
      <c r="CO114" s="243" t="str">
        <f t="shared" si="276"/>
        <v>OK</v>
      </c>
    </row>
    <row r="115" spans="1:93" ht="15.75" thickBot="1" x14ac:dyDescent="0.3">
      <c r="F115" s="243" t="str">
        <f t="shared" ref="F115:K115" si="403">IF(F11+F32+F61+F113=F114,"OK","ERROR")</f>
        <v>OK</v>
      </c>
      <c r="G115" s="243" t="str">
        <f t="shared" si="403"/>
        <v>OK</v>
      </c>
      <c r="H115" s="243" t="str">
        <f t="shared" si="403"/>
        <v>OK</v>
      </c>
      <c r="I115" s="243" t="str">
        <f t="shared" si="403"/>
        <v>OK</v>
      </c>
      <c r="J115" s="243" t="str">
        <f t="shared" si="403"/>
        <v>OK</v>
      </c>
      <c r="K115" s="243" t="str">
        <f t="shared" si="403"/>
        <v>OK</v>
      </c>
      <c r="L115" s="251" t="str">
        <f>IF(K114=K10+K14+K15+K16+K17+K18+K19+K20+K21+K23+K24+K25+K27+K28+K29+K30+K31+K35+K36+K37+K38+K39+K41+K42+K43+K44+K46+K47+K48+K49+K51+K52+K53+K54+K55+K56+K57+K58+K59+K60+K64+K65+K66+K67+K68+K70+K71+K72+K73+K74+K75+K76+K77+K78+K79+K80+K82+K83+K84+K85+K86+K87+K88+K90+K91+K92+K93+K94+K95+K97+K98+K99+K100+K101+K102+K103+K104+K105+K107+K108+K109+K111+K112,"OK","ERROR")</f>
        <v>OK</v>
      </c>
      <c r="O115" s="243" t="str">
        <f t="shared" ref="O115:S115" si="404">IF(O11+O32+O61+O113=O114,"OK","ERROR")</f>
        <v>OK</v>
      </c>
      <c r="P115" s="243" t="str">
        <f t="shared" si="404"/>
        <v>OK</v>
      </c>
      <c r="Q115" s="243" t="str">
        <f t="shared" si="404"/>
        <v>OK</v>
      </c>
      <c r="R115" s="243" t="str">
        <f t="shared" si="404"/>
        <v>OK</v>
      </c>
      <c r="S115" s="243" t="str">
        <f t="shared" si="404"/>
        <v>OK</v>
      </c>
      <c r="T115" s="243" t="str">
        <f>IF(T32+T61+T113=T114,"OK","ERROR")</f>
        <v>OK</v>
      </c>
      <c r="W115" s="243" t="str">
        <f t="shared" ref="W115:AB115" si="405">IF(W11+W32+W61+W113=W114,"OK","ERROR")</f>
        <v>OK</v>
      </c>
      <c r="X115" s="243" t="str">
        <f t="shared" si="405"/>
        <v>OK</v>
      </c>
      <c r="Y115" s="243" t="str">
        <f t="shared" si="405"/>
        <v>OK</v>
      </c>
      <c r="Z115" s="243" t="str">
        <f t="shared" si="405"/>
        <v>OK</v>
      </c>
      <c r="AA115" s="243" t="str">
        <f t="shared" si="405"/>
        <v>OK</v>
      </c>
      <c r="AB115" s="243" t="str">
        <f t="shared" si="405"/>
        <v>OK</v>
      </c>
      <c r="AE115" s="243" t="str">
        <f t="shared" ref="AE115:AJ115" si="406">IF(AE11+AE32+AE61+AE113=AE114,"OK","ERROR")</f>
        <v>OK</v>
      </c>
      <c r="AF115" s="243" t="str">
        <f t="shared" si="406"/>
        <v>OK</v>
      </c>
      <c r="AG115" s="243" t="str">
        <f t="shared" si="406"/>
        <v>OK</v>
      </c>
      <c r="AH115" s="243" t="str">
        <f t="shared" si="406"/>
        <v>OK</v>
      </c>
      <c r="AI115" s="243" t="str">
        <f t="shared" si="406"/>
        <v>OK</v>
      </c>
      <c r="AJ115" s="243" t="str">
        <f t="shared" si="406"/>
        <v>OK</v>
      </c>
      <c r="AM115" s="243" t="str">
        <f t="shared" ref="AM115:AR115" si="407">IF(AM11+AM32+AM61+AM113=AM114,"OK","ERROR")</f>
        <v>OK</v>
      </c>
      <c r="AN115" s="243" t="str">
        <f t="shared" si="407"/>
        <v>OK</v>
      </c>
      <c r="AO115" s="243" t="str">
        <f t="shared" si="407"/>
        <v>OK</v>
      </c>
      <c r="AP115" s="243" t="str">
        <f t="shared" si="407"/>
        <v>OK</v>
      </c>
      <c r="AQ115" s="243" t="str">
        <f t="shared" si="407"/>
        <v>OK</v>
      </c>
      <c r="AR115" s="243" t="str">
        <f t="shared" si="407"/>
        <v>OK</v>
      </c>
      <c r="AU115" s="243" t="str">
        <f t="shared" ref="AU115:AZ115" si="408">IF(AU11+AU32+AU61+AU113=AU114,"OK","ERROR")</f>
        <v>OK</v>
      </c>
      <c r="AV115" s="243" t="str">
        <f t="shared" si="408"/>
        <v>OK</v>
      </c>
      <c r="AW115" s="243" t="str">
        <f t="shared" si="408"/>
        <v>OK</v>
      </c>
      <c r="AX115" s="243" t="str">
        <f t="shared" si="408"/>
        <v>OK</v>
      </c>
      <c r="AY115" s="243" t="str">
        <f t="shared" si="408"/>
        <v>OK</v>
      </c>
      <c r="AZ115" s="243" t="str">
        <f t="shared" si="408"/>
        <v>OK</v>
      </c>
      <c r="BC115" s="243" t="str">
        <f t="shared" ref="BC115:BH115" si="409">IF(BC11+BC32+BC61+BC113=BC114,"OK","ERROR")</f>
        <v>OK</v>
      </c>
      <c r="BD115" s="243" t="str">
        <f t="shared" si="409"/>
        <v>OK</v>
      </c>
      <c r="BE115" s="243" t="str">
        <f t="shared" si="409"/>
        <v>OK</v>
      </c>
      <c r="BF115" s="243" t="str">
        <f t="shared" si="409"/>
        <v>OK</v>
      </c>
      <c r="BG115" s="243" t="str">
        <f t="shared" si="409"/>
        <v>OK</v>
      </c>
      <c r="BH115" s="243" t="str">
        <f t="shared" si="409"/>
        <v>OK</v>
      </c>
      <c r="BK115" s="243" t="str">
        <f t="shared" ref="BK115:BP115" si="410">IF(BK11+BK32+BK61+BK113=BK114,"OK","ERROR")</f>
        <v>OK</v>
      </c>
      <c r="BL115" s="243" t="str">
        <f t="shared" si="410"/>
        <v>OK</v>
      </c>
      <c r="BM115" s="243" t="str">
        <f t="shared" si="410"/>
        <v>OK</v>
      </c>
      <c r="BN115" s="243" t="str">
        <f t="shared" si="410"/>
        <v>OK</v>
      </c>
      <c r="BO115" s="243" t="str">
        <f t="shared" si="410"/>
        <v>OK</v>
      </c>
      <c r="BP115" s="243" t="str">
        <f t="shared" si="410"/>
        <v>OK</v>
      </c>
      <c r="BS115" s="243" t="str">
        <f t="shared" ref="BS115:BX115" si="411">IF(BS11+BS32+BS61+BS113=BS114,"OK","ERROR")</f>
        <v>OK</v>
      </c>
      <c r="BT115" s="243" t="str">
        <f t="shared" si="411"/>
        <v>OK</v>
      </c>
      <c r="BU115" s="243" t="str">
        <f t="shared" si="411"/>
        <v>OK</v>
      </c>
      <c r="BV115" s="243" t="str">
        <f t="shared" si="411"/>
        <v>OK</v>
      </c>
      <c r="BW115" s="243" t="str">
        <f t="shared" si="411"/>
        <v>OK</v>
      </c>
      <c r="BX115" s="243" t="str">
        <f t="shared" si="411"/>
        <v>OK</v>
      </c>
      <c r="CA115" s="243" t="str">
        <f t="shared" ref="CA115:CF115" si="412">IF(CA11+CA32+CA61+CA113=CA114,"OK","ERROR")</f>
        <v>OK</v>
      </c>
      <c r="CB115" s="243" t="str">
        <f t="shared" si="412"/>
        <v>OK</v>
      </c>
      <c r="CC115" s="243" t="str">
        <f t="shared" si="412"/>
        <v>OK</v>
      </c>
      <c r="CD115" s="243" t="str">
        <f t="shared" si="412"/>
        <v>OK</v>
      </c>
      <c r="CE115" s="243" t="str">
        <f t="shared" si="412"/>
        <v>OK</v>
      </c>
      <c r="CF115" s="243" t="str">
        <f t="shared" si="412"/>
        <v>OK</v>
      </c>
      <c r="CI115" s="243" t="str">
        <f t="shared" ref="CI115:CN115" si="413">IF(CI11+CI32+CI61+CI113=CI114,"OK","ERROR")</f>
        <v>OK</v>
      </c>
      <c r="CJ115" s="243" t="str">
        <f t="shared" si="413"/>
        <v>OK</v>
      </c>
      <c r="CK115" s="243" t="str">
        <f t="shared" si="413"/>
        <v>OK</v>
      </c>
      <c r="CL115" s="243" t="str">
        <f t="shared" si="413"/>
        <v>OK</v>
      </c>
      <c r="CM115" s="243" t="str">
        <f t="shared" si="413"/>
        <v>OK</v>
      </c>
      <c r="CN115" s="243" t="str">
        <f t="shared" si="413"/>
        <v>OK</v>
      </c>
    </row>
    <row r="116" spans="1:93" x14ac:dyDescent="0.25">
      <c r="F116" s="282"/>
    </row>
    <row r="117" spans="1:93" ht="15.75" thickBot="1" x14ac:dyDescent="0.3"/>
    <row r="118" spans="1:93" ht="17.25" customHeight="1" x14ac:dyDescent="0.4">
      <c r="B118" s="416" t="s">
        <v>280</v>
      </c>
      <c r="C118" s="417"/>
      <c r="D118" s="420"/>
      <c r="E118" s="421"/>
      <c r="F118" s="256" t="s">
        <v>78</v>
      </c>
      <c r="G118" s="256" t="s">
        <v>79</v>
      </c>
      <c r="H118" s="256" t="s">
        <v>278</v>
      </c>
      <c r="I118" s="256" t="s">
        <v>81</v>
      </c>
      <c r="J118" s="256" t="s">
        <v>279</v>
      </c>
      <c r="K118" s="240" t="s">
        <v>83</v>
      </c>
      <c r="M118" s="264" t="s">
        <v>281</v>
      </c>
      <c r="N118" s="265">
        <f>K114*K2</f>
        <v>220001.25000000003</v>
      </c>
    </row>
    <row r="119" spans="1:93" ht="16.5" thickBot="1" x14ac:dyDescent="0.3">
      <c r="B119" s="418"/>
      <c r="C119" s="419"/>
      <c r="D119" s="422" t="str">
        <f>A1</f>
        <v>PP2 - TCC</v>
      </c>
      <c r="E119" s="423"/>
      <c r="F119" s="236">
        <f>F114</f>
        <v>165022</v>
      </c>
      <c r="G119" s="236">
        <f>G114</f>
        <v>24753</v>
      </c>
      <c r="H119" s="236">
        <f>H114</f>
        <v>12200</v>
      </c>
      <c r="I119" s="236">
        <f>I114</f>
        <v>56850</v>
      </c>
      <c r="J119" s="236">
        <f>J114</f>
        <v>0</v>
      </c>
      <c r="K119" s="237">
        <f>SUM(F119:J119)</f>
        <v>258825</v>
      </c>
      <c r="M119" s="266" t="s">
        <v>363</v>
      </c>
      <c r="N119" s="244">
        <f>K114-N118</f>
        <v>38823.75</v>
      </c>
    </row>
    <row r="120" spans="1:93" ht="16.5" thickBot="1" x14ac:dyDescent="0.3">
      <c r="M120" s="267" t="s">
        <v>83</v>
      </c>
      <c r="N120" s="237">
        <f>N118+N119</f>
        <v>258825.00000000003</v>
      </c>
    </row>
    <row r="121" spans="1:93" ht="15.75" customHeight="1" thickBot="1" x14ac:dyDescent="0.3">
      <c r="B121" s="430" t="s">
        <v>292</v>
      </c>
      <c r="C121" s="335" t="s">
        <v>290</v>
      </c>
      <c r="D121" s="336" t="s">
        <v>291</v>
      </c>
      <c r="E121" s="336" t="s">
        <v>378</v>
      </c>
      <c r="F121" s="337" t="s">
        <v>407</v>
      </c>
      <c r="H121" s="439" t="s">
        <v>293</v>
      </c>
      <c r="I121" s="428" t="s">
        <v>294</v>
      </c>
      <c r="J121" s="428"/>
      <c r="K121" s="241" t="s">
        <v>291</v>
      </c>
      <c r="N121" s="243" t="str">
        <f>IF(N120=K119,"OK","ERROR")</f>
        <v>OK</v>
      </c>
    </row>
    <row r="122" spans="1:93" ht="15" customHeight="1" x14ac:dyDescent="0.25">
      <c r="B122" s="431"/>
      <c r="C122" s="341" t="s">
        <v>282</v>
      </c>
      <c r="D122" s="342">
        <f>I10</f>
        <v>0</v>
      </c>
      <c r="E122" s="346">
        <f>D122/$K$114</f>
        <v>0</v>
      </c>
      <c r="F122" s="343">
        <f>ROUND(D122,0)</f>
        <v>0</v>
      </c>
      <c r="H122" s="440"/>
      <c r="I122" s="415" t="s">
        <v>295</v>
      </c>
      <c r="J122" s="415"/>
      <c r="K122" s="244">
        <f>I28</f>
        <v>4250</v>
      </c>
    </row>
    <row r="123" spans="1:93" ht="15" customHeight="1" x14ac:dyDescent="0.25">
      <c r="B123" s="431"/>
      <c r="C123" s="344" t="s">
        <v>283</v>
      </c>
      <c r="D123" s="333">
        <f>T114</f>
        <v>23585.750857142855</v>
      </c>
      <c r="E123" s="347">
        <f t="shared" ref="E123:E132" si="414">D123/$K$114</f>
        <v>9.1126246912558106E-2</v>
      </c>
      <c r="F123" s="246">
        <f t="shared" ref="F123:F130" si="415">ROUND(D123,0)</f>
        <v>23586</v>
      </c>
      <c r="H123" s="440"/>
      <c r="I123" s="415" t="s">
        <v>296</v>
      </c>
      <c r="J123" s="415"/>
      <c r="K123" s="242"/>
    </row>
    <row r="124" spans="1:93" ht="15" customHeight="1" x14ac:dyDescent="0.25">
      <c r="B124" s="431"/>
      <c r="C124" s="344" t="s">
        <v>284</v>
      </c>
      <c r="D124" s="333">
        <f>AB114</f>
        <v>46771.64785714286</v>
      </c>
      <c r="E124" s="347">
        <f t="shared" si="414"/>
        <v>0.18070761270025251</v>
      </c>
      <c r="F124" s="246">
        <f t="shared" si="415"/>
        <v>46772</v>
      </c>
      <c r="H124" s="440"/>
      <c r="I124" s="415" t="s">
        <v>413</v>
      </c>
      <c r="J124" s="415"/>
      <c r="K124" s="244">
        <f>I24+4000</f>
        <v>8000</v>
      </c>
    </row>
    <row r="125" spans="1:93" ht="15" customHeight="1" x14ac:dyDescent="0.25">
      <c r="B125" s="431"/>
      <c r="C125" s="344" t="s">
        <v>285</v>
      </c>
      <c r="D125" s="333">
        <f>AJ114</f>
        <v>47531.047857142854</v>
      </c>
      <c r="E125" s="347">
        <f t="shared" si="414"/>
        <v>0.18364164148417986</v>
      </c>
      <c r="F125" s="246">
        <f t="shared" si="415"/>
        <v>47531</v>
      </c>
      <c r="H125" s="440"/>
      <c r="I125" s="415" t="s">
        <v>298</v>
      </c>
      <c r="J125" s="415"/>
      <c r="K125" s="244">
        <f>I57</f>
        <v>12000</v>
      </c>
    </row>
    <row r="126" spans="1:93" ht="15" customHeight="1" x14ac:dyDescent="0.25">
      <c r="B126" s="431"/>
      <c r="C126" s="344" t="s">
        <v>286</v>
      </c>
      <c r="D126" s="333">
        <f>AR114</f>
        <v>56456.477857142861</v>
      </c>
      <c r="E126" s="347">
        <f t="shared" si="414"/>
        <v>0.21812606145906638</v>
      </c>
      <c r="F126" s="246">
        <f t="shared" si="415"/>
        <v>56456</v>
      </c>
      <c r="H126" s="440"/>
      <c r="I126" s="415"/>
      <c r="J126" s="415"/>
      <c r="K126" s="244">
        <f>I84</f>
        <v>0</v>
      </c>
    </row>
    <row r="127" spans="1:93" ht="15" customHeight="1" x14ac:dyDescent="0.25">
      <c r="B127" s="431"/>
      <c r="C127" s="344" t="s">
        <v>287</v>
      </c>
      <c r="D127" s="333">
        <f>AZ114</f>
        <v>49042.657857142854</v>
      </c>
      <c r="E127" s="347">
        <f t="shared" si="414"/>
        <v>0.18948191966441746</v>
      </c>
      <c r="F127" s="246">
        <f t="shared" si="415"/>
        <v>49043</v>
      </c>
      <c r="H127" s="440"/>
      <c r="I127" s="415" t="s">
        <v>299</v>
      </c>
      <c r="J127" s="415"/>
      <c r="K127" s="244">
        <f>I74+I75+I76</f>
        <v>8500</v>
      </c>
    </row>
    <row r="128" spans="1:93" ht="15" customHeight="1" x14ac:dyDescent="0.25">
      <c r="B128" s="431"/>
      <c r="C128" s="344" t="s">
        <v>288</v>
      </c>
      <c r="D128" s="333">
        <f>BH114</f>
        <v>3860.6199999999994</v>
      </c>
      <c r="E128" s="347">
        <f t="shared" si="414"/>
        <v>1.4915947068482562E-2</v>
      </c>
      <c r="F128" s="246">
        <f t="shared" si="415"/>
        <v>3861</v>
      </c>
      <c r="H128" s="440"/>
      <c r="I128" s="415" t="s">
        <v>304</v>
      </c>
      <c r="J128" s="415"/>
      <c r="K128" s="244">
        <f>I91+I56-4000</f>
        <v>4800</v>
      </c>
    </row>
    <row r="129" spans="2:11" ht="15" customHeight="1" x14ac:dyDescent="0.25">
      <c r="B129" s="431"/>
      <c r="C129" s="344" t="s">
        <v>289</v>
      </c>
      <c r="D129" s="333">
        <f>BP114</f>
        <v>2679.2488571428571</v>
      </c>
      <c r="E129" s="347">
        <f t="shared" si="414"/>
        <v>1.0351584495867311E-2</v>
      </c>
      <c r="F129" s="246">
        <f t="shared" si="415"/>
        <v>2679</v>
      </c>
      <c r="H129" s="440"/>
      <c r="I129" s="415" t="s">
        <v>300</v>
      </c>
      <c r="J129" s="415"/>
      <c r="K129" s="244">
        <f>I55+I58+I37+I38</f>
        <v>4300</v>
      </c>
    </row>
    <row r="130" spans="2:11" ht="15" customHeight="1" x14ac:dyDescent="0.25">
      <c r="B130" s="431"/>
      <c r="C130" s="344" t="s">
        <v>408</v>
      </c>
      <c r="D130" s="333">
        <f>BX114</f>
        <v>4518.5199999999995</v>
      </c>
      <c r="E130" s="347">
        <f t="shared" si="414"/>
        <v>1.7457818989664829E-2</v>
      </c>
      <c r="F130" s="246">
        <f t="shared" si="415"/>
        <v>4519</v>
      </c>
      <c r="H130" s="440"/>
      <c r="I130" s="415" t="s">
        <v>301</v>
      </c>
      <c r="J130" s="415"/>
      <c r="K130" s="244">
        <f>I99</f>
        <v>15000</v>
      </c>
    </row>
    <row r="131" spans="2:11" ht="15" customHeight="1" thickBot="1" x14ac:dyDescent="0.3">
      <c r="B131" s="431"/>
      <c r="C131" s="344" t="s">
        <v>409</v>
      </c>
      <c r="D131" s="333">
        <f>CF114</f>
        <v>24379.028857142857</v>
      </c>
      <c r="E131" s="347">
        <f t="shared" si="414"/>
        <v>9.419116722551088E-2</v>
      </c>
      <c r="F131" s="246">
        <f>ROUND(D131,0)-1</f>
        <v>24378</v>
      </c>
      <c r="H131" s="440"/>
      <c r="I131" s="415" t="s">
        <v>302</v>
      </c>
      <c r="J131" s="415"/>
      <c r="K131" s="242"/>
    </row>
    <row r="132" spans="2:11" ht="15" customHeight="1" thickBot="1" x14ac:dyDescent="0.3">
      <c r="B132" s="431"/>
      <c r="C132" s="345"/>
      <c r="D132" s="334"/>
      <c r="E132" s="334">
        <f t="shared" si="414"/>
        <v>0</v>
      </c>
      <c r="F132" s="245"/>
      <c r="H132" s="441"/>
      <c r="I132" s="428" t="s">
        <v>83</v>
      </c>
      <c r="J132" s="428"/>
      <c r="K132" s="245">
        <f>SUM(K122:K131)</f>
        <v>56850</v>
      </c>
    </row>
    <row r="133" spans="2:11" ht="16.5" customHeight="1" thickBot="1" x14ac:dyDescent="0.3">
      <c r="B133" s="432"/>
      <c r="C133" s="338" t="s">
        <v>83</v>
      </c>
      <c r="D133" s="339">
        <f>SUM(D122:D132)</f>
        <v>258825</v>
      </c>
      <c r="E133" s="339">
        <f>SUM(E122:E132)</f>
        <v>0.99999999999999978</v>
      </c>
      <c r="F133" s="340">
        <f>SUM(F122:F132)</f>
        <v>258825</v>
      </c>
      <c r="K133" s="243" t="str">
        <f>IF(I114=K132,"OK","ERROR")</f>
        <v>OK</v>
      </c>
    </row>
    <row r="134" spans="2:11" ht="15.75" thickBot="1" x14ac:dyDescent="0.3">
      <c r="D134" s="326" t="str">
        <f>IF(K114=D133,"OK","ERROR")</f>
        <v>OK</v>
      </c>
      <c r="F134" s="326" t="str">
        <f>IF(K114=F133,"OK","ERROR")</f>
        <v>OK</v>
      </c>
    </row>
    <row r="135" spans="2:11" ht="15.75" thickBot="1" x14ac:dyDescent="0.3"/>
    <row r="136" spans="2:11" ht="15.75" x14ac:dyDescent="0.25">
      <c r="B136" s="435" t="s">
        <v>381</v>
      </c>
      <c r="C136" s="286" t="s">
        <v>379</v>
      </c>
      <c r="D136" s="241" t="s">
        <v>378</v>
      </c>
      <c r="H136" s="439" t="s">
        <v>364</v>
      </c>
      <c r="I136" s="428" t="s">
        <v>294</v>
      </c>
      <c r="J136" s="428"/>
      <c r="K136" s="241" t="s">
        <v>291</v>
      </c>
    </row>
    <row r="137" spans="2:11" ht="15.75" x14ac:dyDescent="0.25">
      <c r="B137" s="436"/>
      <c r="C137" s="287" t="s">
        <v>78</v>
      </c>
      <c r="D137" s="283">
        <f>F114/$K$114</f>
        <v>0.63758137737853759</v>
      </c>
      <c r="H137" s="440"/>
      <c r="I137" s="415" t="s">
        <v>365</v>
      </c>
      <c r="J137" s="415"/>
      <c r="K137" s="244"/>
    </row>
    <row r="138" spans="2:11" ht="16.5" thickBot="1" x14ac:dyDescent="0.3">
      <c r="B138" s="436"/>
      <c r="C138" s="287" t="s">
        <v>79</v>
      </c>
      <c r="D138" s="283">
        <f>G114/$K$114</f>
        <v>9.5636047522457246E-2</v>
      </c>
      <c r="H138" s="440"/>
      <c r="I138" s="415" t="s">
        <v>302</v>
      </c>
      <c r="J138" s="415"/>
      <c r="K138" s="242"/>
    </row>
    <row r="139" spans="2:11" ht="16.5" thickBot="1" x14ac:dyDescent="0.3">
      <c r="B139" s="436"/>
      <c r="C139" s="287" t="s">
        <v>278</v>
      </c>
      <c r="D139" s="283">
        <f>H114/$K$114</f>
        <v>4.7136095817637391E-2</v>
      </c>
      <c r="H139" s="441"/>
      <c r="I139" s="428" t="s">
        <v>83</v>
      </c>
      <c r="J139" s="428"/>
      <c r="K139" s="245">
        <f>SUM(K137:K138)</f>
        <v>0</v>
      </c>
    </row>
    <row r="140" spans="2:11" ht="16.5" thickBot="1" x14ac:dyDescent="0.3">
      <c r="B140" s="436"/>
      <c r="C140" s="287" t="s">
        <v>376</v>
      </c>
      <c r="D140" s="283">
        <f>I114/$K$114</f>
        <v>0.21964647928136768</v>
      </c>
      <c r="K140" s="243" t="str">
        <f>IF(J114=K139,"OK","ERROR")</f>
        <v>OK</v>
      </c>
    </row>
    <row r="141" spans="2:11" ht="15.75" x14ac:dyDescent="0.25">
      <c r="B141" s="436"/>
      <c r="C141" s="287" t="s">
        <v>377</v>
      </c>
      <c r="D141" s="283">
        <f>J114/$K$114</f>
        <v>0</v>
      </c>
    </row>
    <row r="142" spans="2:11" ht="16.5" thickBot="1" x14ac:dyDescent="0.3">
      <c r="B142" s="436"/>
      <c r="C142" s="288" t="s">
        <v>83</v>
      </c>
      <c r="D142" s="284">
        <f>SUM(D137:D141)</f>
        <v>1</v>
      </c>
    </row>
    <row r="143" spans="2:11" ht="15.75" thickBot="1" x14ac:dyDescent="0.3">
      <c r="B143" s="436"/>
    </row>
    <row r="144" spans="2:11" ht="15.75" x14ac:dyDescent="0.25">
      <c r="B144" s="436"/>
      <c r="C144" s="286" t="s">
        <v>380</v>
      </c>
      <c r="D144" s="241" t="s">
        <v>378</v>
      </c>
    </row>
    <row r="145" spans="2:4" ht="15.75" x14ac:dyDescent="0.25">
      <c r="B145" s="436"/>
      <c r="C145" s="287" t="s">
        <v>369</v>
      </c>
      <c r="D145" s="283">
        <f>K32/K114</f>
        <v>0.2056741041244084</v>
      </c>
    </row>
    <row r="146" spans="2:4" ht="15.75" x14ac:dyDescent="0.25">
      <c r="B146" s="436"/>
      <c r="C146" s="287" t="s">
        <v>370</v>
      </c>
      <c r="D146" s="283">
        <f>K61/K114</f>
        <v>0.16396638655462184</v>
      </c>
    </row>
    <row r="147" spans="2:4" ht="15.75" x14ac:dyDescent="0.25">
      <c r="B147" s="436"/>
      <c r="C147" s="287" t="s">
        <v>371</v>
      </c>
      <c r="D147" s="283">
        <f>K113/K114</f>
        <v>0.63035950932096974</v>
      </c>
    </row>
    <row r="148" spans="2:4" ht="16.5" thickBot="1" x14ac:dyDescent="0.3">
      <c r="B148" s="437"/>
      <c r="C148" s="288" t="s">
        <v>83</v>
      </c>
      <c r="D148" s="285">
        <f>SUM(D145:D147)</f>
        <v>1</v>
      </c>
    </row>
    <row r="168" spans="3:4" x14ac:dyDescent="0.25">
      <c r="C168" t="s">
        <v>72</v>
      </c>
      <c r="D168">
        <v>262</v>
      </c>
    </row>
    <row r="169" spans="3:4" x14ac:dyDescent="0.25">
      <c r="C169" t="s">
        <v>74</v>
      </c>
      <c r="D169">
        <v>278</v>
      </c>
    </row>
    <row r="170" spans="3:4" x14ac:dyDescent="0.25">
      <c r="C170" t="s">
        <v>75</v>
      </c>
      <c r="D170">
        <v>118</v>
      </c>
    </row>
    <row r="171" spans="3:4" x14ac:dyDescent="0.25">
      <c r="C171" t="s">
        <v>77</v>
      </c>
      <c r="D171">
        <v>280</v>
      </c>
    </row>
    <row r="172" spans="3:4" x14ac:dyDescent="0.25">
      <c r="C172" t="s">
        <v>84</v>
      </c>
      <c r="D172">
        <v>110</v>
      </c>
    </row>
    <row r="173" spans="3:4" x14ac:dyDescent="0.25">
      <c r="C173" t="s">
        <v>87</v>
      </c>
      <c r="D173">
        <v>232</v>
      </c>
    </row>
    <row r="174" spans="3:4" x14ac:dyDescent="0.25">
      <c r="C174" t="s">
        <v>88</v>
      </c>
      <c r="D174">
        <v>233</v>
      </c>
    </row>
    <row r="175" spans="3:4" x14ac:dyDescent="0.25">
      <c r="C175" t="s">
        <v>89</v>
      </c>
      <c r="D175">
        <v>253</v>
      </c>
    </row>
    <row r="176" spans="3:4" x14ac:dyDescent="0.25">
      <c r="C176" t="s">
        <v>90</v>
      </c>
      <c r="D176">
        <v>148</v>
      </c>
    </row>
    <row r="177" spans="3:4" x14ac:dyDescent="0.25">
      <c r="C177" t="s">
        <v>91</v>
      </c>
      <c r="D177">
        <v>121</v>
      </c>
    </row>
    <row r="178" spans="3:4" x14ac:dyDescent="0.25">
      <c r="C178" t="s">
        <v>92</v>
      </c>
      <c r="D178">
        <v>286</v>
      </c>
    </row>
    <row r="179" spans="3:4" x14ac:dyDescent="0.25">
      <c r="C179" t="s">
        <v>93</v>
      </c>
      <c r="D179">
        <v>200</v>
      </c>
    </row>
    <row r="180" spans="3:4" x14ac:dyDescent="0.25">
      <c r="C180" t="s">
        <v>94</v>
      </c>
      <c r="D180">
        <v>275</v>
      </c>
    </row>
    <row r="181" spans="3:4" x14ac:dyDescent="0.25">
      <c r="C181" t="s">
        <v>95</v>
      </c>
      <c r="D181">
        <v>131</v>
      </c>
    </row>
    <row r="182" spans="3:4" x14ac:dyDescent="0.25">
      <c r="C182" t="s">
        <v>96</v>
      </c>
      <c r="D182">
        <v>137</v>
      </c>
    </row>
    <row r="183" spans="3:4" x14ac:dyDescent="0.25">
      <c r="C183" t="s">
        <v>97</v>
      </c>
      <c r="D183">
        <v>118</v>
      </c>
    </row>
    <row r="184" spans="3:4" x14ac:dyDescent="0.25">
      <c r="C184" t="s">
        <v>98</v>
      </c>
      <c r="D184">
        <v>185</v>
      </c>
    </row>
    <row r="185" spans="3:4" x14ac:dyDescent="0.25">
      <c r="C185" t="s">
        <v>99</v>
      </c>
      <c r="D185">
        <v>202</v>
      </c>
    </row>
    <row r="186" spans="3:4" x14ac:dyDescent="0.25">
      <c r="C186" t="s">
        <v>100</v>
      </c>
      <c r="D186">
        <v>236</v>
      </c>
    </row>
    <row r="187" spans="3:4" x14ac:dyDescent="0.25">
      <c r="C187" t="s">
        <v>101</v>
      </c>
      <c r="D187">
        <v>238</v>
      </c>
    </row>
    <row r="188" spans="3:4" x14ac:dyDescent="0.25">
      <c r="C188" t="s">
        <v>102</v>
      </c>
      <c r="D188">
        <v>80</v>
      </c>
    </row>
    <row r="189" spans="3:4" x14ac:dyDescent="0.25">
      <c r="C189" t="s">
        <v>103</v>
      </c>
      <c r="D189">
        <v>100</v>
      </c>
    </row>
    <row r="190" spans="3:4" x14ac:dyDescent="0.25">
      <c r="C190" s="42" t="s">
        <v>104</v>
      </c>
      <c r="D190">
        <v>120</v>
      </c>
    </row>
    <row r="191" spans="3:4" x14ac:dyDescent="0.25">
      <c r="C191" t="s">
        <v>105</v>
      </c>
      <c r="D191">
        <v>104</v>
      </c>
    </row>
    <row r="192" spans="3:4" x14ac:dyDescent="0.25">
      <c r="C192" t="s">
        <v>106</v>
      </c>
      <c r="D192">
        <v>100</v>
      </c>
    </row>
    <row r="193" spans="3:4" x14ac:dyDescent="0.25">
      <c r="C193" t="s">
        <v>107</v>
      </c>
      <c r="D193">
        <v>324</v>
      </c>
    </row>
    <row r="194" spans="3:4" x14ac:dyDescent="0.25">
      <c r="C194" t="s">
        <v>108</v>
      </c>
      <c r="D194">
        <v>140</v>
      </c>
    </row>
    <row r="195" spans="3:4" x14ac:dyDescent="0.25">
      <c r="C195" t="s">
        <v>109</v>
      </c>
      <c r="D195">
        <v>80</v>
      </c>
    </row>
    <row r="197" spans="3:4" x14ac:dyDescent="0.25">
      <c r="C197" t="s">
        <v>281</v>
      </c>
      <c r="D197" s="238">
        <v>0.75</v>
      </c>
    </row>
    <row r="198" spans="3:4" x14ac:dyDescent="0.25">
      <c r="C198" t="s">
        <v>281</v>
      </c>
      <c r="D198" s="238">
        <v>0.85</v>
      </c>
    </row>
  </sheetData>
  <mergeCells count="146">
    <mergeCell ref="CM6:CM8"/>
    <mergeCell ref="CN6:CN8"/>
    <mergeCell ref="V7:V8"/>
    <mergeCell ref="W7:W8"/>
    <mergeCell ref="AD7:AD8"/>
    <mergeCell ref="AE7:AE8"/>
    <mergeCell ref="AL7:AL8"/>
    <mergeCell ref="AM7:AM8"/>
    <mergeCell ref="AT7:AT8"/>
    <mergeCell ref="AU7:AU8"/>
    <mergeCell ref="BB7:BB8"/>
    <mergeCell ref="BC7:BC8"/>
    <mergeCell ref="BJ7:BJ8"/>
    <mergeCell ref="BK7:BK8"/>
    <mergeCell ref="BR7:BR8"/>
    <mergeCell ref="BS7:BS8"/>
    <mergeCell ref="CF6:CF8"/>
    <mergeCell ref="CH6:CI6"/>
    <mergeCell ref="CJ6:CJ8"/>
    <mergeCell ref="CK6:CK8"/>
    <mergeCell ref="CL6:CL8"/>
    <mergeCell ref="CH7:CH8"/>
    <mergeCell ref="CI7:CI8"/>
    <mergeCell ref="BZ6:CA6"/>
    <mergeCell ref="CB6:CB8"/>
    <mergeCell ref="CC6:CC8"/>
    <mergeCell ref="CD6:CD8"/>
    <mergeCell ref="CE6:CE8"/>
    <mergeCell ref="BZ7:BZ8"/>
    <mergeCell ref="CA7:CA8"/>
    <mergeCell ref="BT6:BT8"/>
    <mergeCell ref="BU6:BU8"/>
    <mergeCell ref="BV6:BV8"/>
    <mergeCell ref="BW6:BW8"/>
    <mergeCell ref="BX6:BX8"/>
    <mergeCell ref="BM6:BM8"/>
    <mergeCell ref="BN6:BN8"/>
    <mergeCell ref="BO6:BO8"/>
    <mergeCell ref="BP6:BP8"/>
    <mergeCell ref="BR6:BS6"/>
    <mergeCell ref="BF6:BF8"/>
    <mergeCell ref="BG6:BG8"/>
    <mergeCell ref="BH6:BH8"/>
    <mergeCell ref="BJ6:BK6"/>
    <mergeCell ref="BL6:BL8"/>
    <mergeCell ref="BJ5:BP5"/>
    <mergeCell ref="BR5:BX5"/>
    <mergeCell ref="BZ5:CF5"/>
    <mergeCell ref="CH5:CN5"/>
    <mergeCell ref="BB1:BH4"/>
    <mergeCell ref="BJ1:BP4"/>
    <mergeCell ref="BR1:BX4"/>
    <mergeCell ref="BZ1:CF4"/>
    <mergeCell ref="CH1:CN4"/>
    <mergeCell ref="N1:T4"/>
    <mergeCell ref="N5:T5"/>
    <mergeCell ref="N6:O6"/>
    <mergeCell ref="P6:P8"/>
    <mergeCell ref="Q6:Q8"/>
    <mergeCell ref="R6:R8"/>
    <mergeCell ref="S6:S8"/>
    <mergeCell ref="T6:T8"/>
    <mergeCell ref="BB5:BH5"/>
    <mergeCell ref="AL6:AM6"/>
    <mergeCell ref="AN6:AN8"/>
    <mergeCell ref="AO6:AO8"/>
    <mergeCell ref="AP6:AP8"/>
    <mergeCell ref="AQ6:AQ8"/>
    <mergeCell ref="AF6:AF8"/>
    <mergeCell ref="AG6:AG8"/>
    <mergeCell ref="AH6:AH8"/>
    <mergeCell ref="AI6:AI8"/>
    <mergeCell ref="AJ6:AJ8"/>
    <mergeCell ref="AY6:AY8"/>
    <mergeCell ref="AZ6:AZ8"/>
    <mergeCell ref="BB6:BC6"/>
    <mergeCell ref="BD6:BD8"/>
    <mergeCell ref="BE6:BE8"/>
    <mergeCell ref="V1:AB4"/>
    <mergeCell ref="AD1:AJ4"/>
    <mergeCell ref="AL1:AR4"/>
    <mergeCell ref="AT1:AZ4"/>
    <mergeCell ref="V5:AB5"/>
    <mergeCell ref="AD5:AJ5"/>
    <mergeCell ref="AL5:AR5"/>
    <mergeCell ref="AT5:AZ5"/>
    <mergeCell ref="V6:W6"/>
    <mergeCell ref="X6:X8"/>
    <mergeCell ref="Y6:Y8"/>
    <mergeCell ref="Z6:Z8"/>
    <mergeCell ref="AA6:AA8"/>
    <mergeCell ref="AB6:AB8"/>
    <mergeCell ref="AD6:AE6"/>
    <mergeCell ref="AR6:AR8"/>
    <mergeCell ref="AT6:AU6"/>
    <mergeCell ref="AV6:AV8"/>
    <mergeCell ref="AW6:AW8"/>
    <mergeCell ref="AX6:AX8"/>
    <mergeCell ref="N7:N8"/>
    <mergeCell ref="O7:O8"/>
    <mergeCell ref="A1:D1"/>
    <mergeCell ref="E1:J1"/>
    <mergeCell ref="A2:B3"/>
    <mergeCell ref="C2:D3"/>
    <mergeCell ref="E2:E3"/>
    <mergeCell ref="F2:H2"/>
    <mergeCell ref="J2:J3"/>
    <mergeCell ref="K2:K3"/>
    <mergeCell ref="F3:H3"/>
    <mergeCell ref="A4:D4"/>
    <mergeCell ref="A5:A8"/>
    <mergeCell ref="B5:B8"/>
    <mergeCell ref="C5:C8"/>
    <mergeCell ref="D5:D8"/>
    <mergeCell ref="E5:K5"/>
    <mergeCell ref="E6:F6"/>
    <mergeCell ref="G6:G8"/>
    <mergeCell ref="H6:H8"/>
    <mergeCell ref="I6:I8"/>
    <mergeCell ref="J6:J8"/>
    <mergeCell ref="K6:K8"/>
    <mergeCell ref="E7:E8"/>
    <mergeCell ref="B136:B148"/>
    <mergeCell ref="H136:H139"/>
    <mergeCell ref="I136:J136"/>
    <mergeCell ref="I137:J137"/>
    <mergeCell ref="I138:J138"/>
    <mergeCell ref="I139:J139"/>
    <mergeCell ref="F7:F8"/>
    <mergeCell ref="I124:J124"/>
    <mergeCell ref="B118:C119"/>
    <mergeCell ref="D118:E118"/>
    <mergeCell ref="D119:E119"/>
    <mergeCell ref="H121:H132"/>
    <mergeCell ref="I121:J121"/>
    <mergeCell ref="I122:J122"/>
    <mergeCell ref="I123:J123"/>
    <mergeCell ref="I132:J132"/>
    <mergeCell ref="I125:J125"/>
    <mergeCell ref="I126:J126"/>
    <mergeCell ref="I127:J127"/>
    <mergeCell ref="I128:J128"/>
    <mergeCell ref="I129:J129"/>
    <mergeCell ref="I130:J130"/>
    <mergeCell ref="I131:J131"/>
    <mergeCell ref="B121:B133"/>
  </mergeCells>
  <dataValidations count="2">
    <dataValidation type="list" allowBlank="1" showInputMessage="1" showErrorMessage="1" sqref="K2:K3">
      <formula1>$D$197:$D$198</formula1>
    </dataValidation>
    <dataValidation type="list" allowBlank="1" showInputMessage="1" showErrorMessage="1" sqref="K1">
      <formula1>$C$168:$C$196</formula1>
    </dataValidation>
  </dataValidations>
  <pageMargins left="0.7" right="0.7" top="0.75" bottom="0.75" header="0.3" footer="0.3"/>
  <pageSetup paperSize="8" scale="1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CO198"/>
  <sheetViews>
    <sheetView view="pageBreakPreview" zoomScale="30" zoomScaleNormal="85" zoomScaleSheetLayoutView="30" workbookViewId="0">
      <pane ySplit="8" topLeftCell="A9" activePane="bottomLeft" state="frozen"/>
      <selection activeCell="F97" sqref="F97"/>
      <selection pane="bottomLeft" activeCell="F97" sqref="F97"/>
    </sheetView>
  </sheetViews>
  <sheetFormatPr defaultRowHeight="15" x14ac:dyDescent="0.25"/>
  <cols>
    <col min="2" max="2" width="54.7109375" style="21" customWidth="1"/>
    <col min="3" max="3" width="18.7109375" customWidth="1"/>
    <col min="4" max="4" width="15.28515625" customWidth="1"/>
    <col min="5" max="5" width="9.42578125" bestFit="1" customWidth="1"/>
    <col min="6" max="6" width="15.85546875" bestFit="1" customWidth="1"/>
    <col min="7" max="7" width="14.5703125" bestFit="1" customWidth="1"/>
    <col min="8" max="8" width="15.7109375" customWidth="1"/>
    <col min="9" max="9" width="17.42578125" bestFit="1" customWidth="1"/>
    <col min="10" max="10" width="12.85546875" customWidth="1"/>
    <col min="11" max="11" width="19.42578125" customWidth="1"/>
    <col min="12" max="13" width="12.7109375" bestFit="1" customWidth="1"/>
    <col min="14" max="14" width="13.85546875" bestFit="1" customWidth="1"/>
    <col min="15" max="15" width="12.7109375" bestFit="1" customWidth="1"/>
    <col min="16" max="16" width="14" bestFit="1" customWidth="1"/>
    <col min="17" max="17" width="10.140625" customWidth="1"/>
    <col min="18" max="18" width="9.140625" customWidth="1"/>
    <col min="34" max="34" width="12.7109375" bestFit="1" customWidth="1"/>
    <col min="42" max="42" width="11.7109375" bestFit="1" customWidth="1"/>
    <col min="66" max="66" width="11.7109375" bestFit="1" customWidth="1"/>
  </cols>
  <sheetData>
    <row r="1" spans="1:93" ht="36" customHeight="1" x14ac:dyDescent="0.55000000000000004">
      <c r="A1" s="379" t="s">
        <v>430</v>
      </c>
      <c r="B1" s="380"/>
      <c r="C1" s="380"/>
      <c r="D1" s="381"/>
      <c r="E1" s="382" t="s">
        <v>155</v>
      </c>
      <c r="F1" s="383"/>
      <c r="G1" s="383"/>
      <c r="H1" s="383"/>
      <c r="I1" s="383"/>
      <c r="J1" s="383"/>
      <c r="K1" s="32" t="s">
        <v>93</v>
      </c>
      <c r="N1" s="442" t="s">
        <v>398</v>
      </c>
      <c r="O1" s="442"/>
      <c r="P1" s="442"/>
      <c r="Q1" s="442"/>
      <c r="R1" s="442"/>
      <c r="S1" s="442"/>
      <c r="T1" s="442"/>
      <c r="V1" s="442" t="s">
        <v>399</v>
      </c>
      <c r="W1" s="442"/>
      <c r="X1" s="442"/>
      <c r="Y1" s="442"/>
      <c r="Z1" s="442"/>
      <c r="AA1" s="442"/>
      <c r="AB1" s="442"/>
      <c r="AD1" s="442" t="s">
        <v>400</v>
      </c>
      <c r="AE1" s="442"/>
      <c r="AF1" s="442"/>
      <c r="AG1" s="442"/>
      <c r="AH1" s="442"/>
      <c r="AI1" s="442"/>
      <c r="AJ1" s="442"/>
      <c r="AL1" s="442" t="s">
        <v>402</v>
      </c>
      <c r="AM1" s="442"/>
      <c r="AN1" s="442"/>
      <c r="AO1" s="442"/>
      <c r="AP1" s="442"/>
      <c r="AQ1" s="442"/>
      <c r="AR1" s="442"/>
      <c r="AT1" s="442" t="s">
        <v>401</v>
      </c>
      <c r="AU1" s="442"/>
      <c r="AV1" s="442"/>
      <c r="AW1" s="442"/>
      <c r="AX1" s="442"/>
      <c r="AY1" s="442"/>
      <c r="AZ1" s="442"/>
      <c r="BB1" s="442" t="s">
        <v>403</v>
      </c>
      <c r="BC1" s="442"/>
      <c r="BD1" s="442"/>
      <c r="BE1" s="442"/>
      <c r="BF1" s="442"/>
      <c r="BG1" s="442"/>
      <c r="BH1" s="442"/>
      <c r="BJ1" s="442" t="s">
        <v>404</v>
      </c>
      <c r="BK1" s="442"/>
      <c r="BL1" s="442"/>
      <c r="BM1" s="442"/>
      <c r="BN1" s="442"/>
      <c r="BO1" s="442"/>
      <c r="BP1" s="442"/>
      <c r="BR1" s="442" t="s">
        <v>405</v>
      </c>
      <c r="BS1" s="442"/>
      <c r="BT1" s="442"/>
      <c r="BU1" s="442"/>
      <c r="BV1" s="442"/>
      <c r="BW1" s="442"/>
      <c r="BX1" s="442"/>
      <c r="BZ1" s="442" t="s">
        <v>406</v>
      </c>
      <c r="CA1" s="442"/>
      <c r="CB1" s="442"/>
      <c r="CC1" s="442"/>
      <c r="CD1" s="442"/>
      <c r="CE1" s="442"/>
      <c r="CF1" s="442"/>
      <c r="CH1" s="442" t="s">
        <v>83</v>
      </c>
      <c r="CI1" s="442"/>
      <c r="CJ1" s="442"/>
      <c r="CK1" s="442"/>
      <c r="CL1" s="442"/>
      <c r="CM1" s="442"/>
      <c r="CN1" s="442"/>
    </row>
    <row r="2" spans="1:93" ht="15" customHeight="1" x14ac:dyDescent="0.25">
      <c r="A2" s="384" t="s">
        <v>70</v>
      </c>
      <c r="B2" s="385"/>
      <c r="C2" s="388">
        <f>IF(K1=C168,D168,IF(K1=C169,D169,IF(C170=K1,D170,IF(K1=C171,D171, IF(K1=C172,D172, IF(K1=C173,D173, IF(K1=C174,D174, IF(K1=C175,D175, IF(K1=C176,D176, IF(K1=C177,D177, IF(K1=C178,D178, IF(K1=C179,D179, IF(K1=C180,D180, IF(K1=C181,D181, IF(K1=C182,D182, IF(K1=C183,D183, IF(K1=C184,D184, IF(K1=C185,D185, IF(K1=C186,D186, IF(K1=C187,D187, IF(K1=C188,D188, IF(K1=C189,D189, IF(K1=C190,D190, IF(K1=C191,D191, IF(K1=C192,D192, IF(K1=C193,D193, IF(K1=C194,D194, IF(K1=C195,D195, IF(K1=C196,D196,0)))))))))))))))))))))))))))))</f>
        <v>200</v>
      </c>
      <c r="D2" s="389"/>
      <c r="E2" s="392"/>
      <c r="F2" s="394" t="s">
        <v>71</v>
      </c>
      <c r="G2" s="395"/>
      <c r="H2" s="395"/>
      <c r="I2" s="33">
        <v>600</v>
      </c>
      <c r="J2" s="396" t="s">
        <v>281</v>
      </c>
      <c r="K2" s="398">
        <v>0.85</v>
      </c>
      <c r="N2" s="442"/>
      <c r="O2" s="442"/>
      <c r="P2" s="442"/>
      <c r="Q2" s="442"/>
      <c r="R2" s="442"/>
      <c r="S2" s="442"/>
      <c r="T2" s="442"/>
      <c r="V2" s="442"/>
      <c r="W2" s="442"/>
      <c r="X2" s="442"/>
      <c r="Y2" s="442"/>
      <c r="Z2" s="442"/>
      <c r="AA2" s="442"/>
      <c r="AB2" s="442"/>
      <c r="AD2" s="442"/>
      <c r="AE2" s="442"/>
      <c r="AF2" s="442"/>
      <c r="AG2" s="442"/>
      <c r="AH2" s="442"/>
      <c r="AI2" s="442"/>
      <c r="AJ2" s="442"/>
      <c r="AL2" s="442"/>
      <c r="AM2" s="442"/>
      <c r="AN2" s="442"/>
      <c r="AO2" s="442"/>
      <c r="AP2" s="442"/>
      <c r="AQ2" s="442"/>
      <c r="AR2" s="442"/>
      <c r="AT2" s="442"/>
      <c r="AU2" s="442"/>
      <c r="AV2" s="442"/>
      <c r="AW2" s="442"/>
      <c r="AX2" s="442"/>
      <c r="AY2" s="442"/>
      <c r="AZ2" s="442"/>
      <c r="BB2" s="442"/>
      <c r="BC2" s="442"/>
      <c r="BD2" s="442"/>
      <c r="BE2" s="442"/>
      <c r="BF2" s="442"/>
      <c r="BG2" s="442"/>
      <c r="BH2" s="442"/>
      <c r="BJ2" s="442"/>
      <c r="BK2" s="442"/>
      <c r="BL2" s="442"/>
      <c r="BM2" s="442"/>
      <c r="BN2" s="442"/>
      <c r="BO2" s="442"/>
      <c r="BP2" s="442"/>
      <c r="BR2" s="442"/>
      <c r="BS2" s="442"/>
      <c r="BT2" s="442"/>
      <c r="BU2" s="442"/>
      <c r="BV2" s="442"/>
      <c r="BW2" s="442"/>
      <c r="BX2" s="442"/>
      <c r="BZ2" s="442"/>
      <c r="CA2" s="442"/>
      <c r="CB2" s="442"/>
      <c r="CC2" s="442"/>
      <c r="CD2" s="442"/>
      <c r="CE2" s="442"/>
      <c r="CF2" s="442"/>
      <c r="CH2" s="442"/>
      <c r="CI2" s="442"/>
      <c r="CJ2" s="442"/>
      <c r="CK2" s="442"/>
      <c r="CL2" s="442"/>
      <c r="CM2" s="442"/>
      <c r="CN2" s="442"/>
    </row>
    <row r="3" spans="1:93" ht="15" customHeight="1" x14ac:dyDescent="0.25">
      <c r="A3" s="386"/>
      <c r="B3" s="387"/>
      <c r="C3" s="390"/>
      <c r="D3" s="391"/>
      <c r="E3" s="393"/>
      <c r="F3" s="394" t="s">
        <v>361</v>
      </c>
      <c r="G3" s="395"/>
      <c r="H3" s="395"/>
      <c r="I3" s="33">
        <v>800</v>
      </c>
      <c r="J3" s="397"/>
      <c r="K3" s="399"/>
      <c r="N3" s="442"/>
      <c r="O3" s="442"/>
      <c r="P3" s="442"/>
      <c r="Q3" s="442"/>
      <c r="R3" s="442"/>
      <c r="S3" s="442"/>
      <c r="T3" s="442"/>
      <c r="V3" s="442"/>
      <c r="W3" s="442"/>
      <c r="X3" s="442"/>
      <c r="Y3" s="442"/>
      <c r="Z3" s="442"/>
      <c r="AA3" s="442"/>
      <c r="AB3" s="442"/>
      <c r="AD3" s="442"/>
      <c r="AE3" s="442"/>
      <c r="AF3" s="442"/>
      <c r="AG3" s="442"/>
      <c r="AH3" s="442"/>
      <c r="AI3" s="442"/>
      <c r="AJ3" s="442"/>
      <c r="AL3" s="442"/>
      <c r="AM3" s="442"/>
      <c r="AN3" s="442"/>
      <c r="AO3" s="442"/>
      <c r="AP3" s="442"/>
      <c r="AQ3" s="442"/>
      <c r="AR3" s="442"/>
      <c r="AT3" s="442"/>
      <c r="AU3" s="442"/>
      <c r="AV3" s="442"/>
      <c r="AW3" s="442"/>
      <c r="AX3" s="442"/>
      <c r="AY3" s="442"/>
      <c r="AZ3" s="442"/>
      <c r="BB3" s="442"/>
      <c r="BC3" s="442"/>
      <c r="BD3" s="442"/>
      <c r="BE3" s="442"/>
      <c r="BF3" s="442"/>
      <c r="BG3" s="442"/>
      <c r="BH3" s="442"/>
      <c r="BJ3" s="442"/>
      <c r="BK3" s="442"/>
      <c r="BL3" s="442"/>
      <c r="BM3" s="442"/>
      <c r="BN3" s="442"/>
      <c r="BO3" s="442"/>
      <c r="BP3" s="442"/>
      <c r="BR3" s="442"/>
      <c r="BS3" s="442"/>
      <c r="BT3" s="442"/>
      <c r="BU3" s="442"/>
      <c r="BV3" s="442"/>
      <c r="BW3" s="442"/>
      <c r="BX3" s="442"/>
      <c r="BZ3" s="442"/>
      <c r="CA3" s="442"/>
      <c r="CB3" s="442"/>
      <c r="CC3" s="442"/>
      <c r="CD3" s="442"/>
      <c r="CE3" s="442"/>
      <c r="CF3" s="442"/>
      <c r="CH3" s="442"/>
      <c r="CI3" s="442"/>
      <c r="CJ3" s="442"/>
      <c r="CK3" s="442"/>
      <c r="CL3" s="442"/>
      <c r="CM3" s="442"/>
      <c r="CN3" s="442"/>
    </row>
    <row r="4" spans="1:93" ht="15" customHeight="1" x14ac:dyDescent="0.25">
      <c r="A4" s="400"/>
      <c r="B4" s="401"/>
      <c r="C4" s="401"/>
      <c r="D4" s="401"/>
      <c r="E4" s="37"/>
      <c r="F4" s="37"/>
      <c r="G4" s="37"/>
      <c r="H4" s="37"/>
      <c r="I4" s="37"/>
      <c r="J4" s="37"/>
      <c r="K4" s="325">
        <f>K114</f>
        <v>215200</v>
      </c>
      <c r="N4" s="443"/>
      <c r="O4" s="443"/>
      <c r="P4" s="443"/>
      <c r="Q4" s="443"/>
      <c r="R4" s="443"/>
      <c r="S4" s="443"/>
      <c r="T4" s="443"/>
      <c r="V4" s="443"/>
      <c r="W4" s="443"/>
      <c r="X4" s="443"/>
      <c r="Y4" s="443"/>
      <c r="Z4" s="443"/>
      <c r="AA4" s="443"/>
      <c r="AB4" s="443"/>
      <c r="AD4" s="443"/>
      <c r="AE4" s="443"/>
      <c r="AF4" s="443"/>
      <c r="AG4" s="443"/>
      <c r="AH4" s="443"/>
      <c r="AI4" s="443"/>
      <c r="AJ4" s="443"/>
      <c r="AL4" s="443"/>
      <c r="AM4" s="443"/>
      <c r="AN4" s="443"/>
      <c r="AO4" s="443"/>
      <c r="AP4" s="443"/>
      <c r="AQ4" s="443"/>
      <c r="AR4" s="443"/>
      <c r="AT4" s="443"/>
      <c r="AU4" s="443"/>
      <c r="AV4" s="443"/>
      <c r="AW4" s="443"/>
      <c r="AX4" s="443"/>
      <c r="AY4" s="443"/>
      <c r="AZ4" s="443"/>
      <c r="BB4" s="443"/>
      <c r="BC4" s="443"/>
      <c r="BD4" s="443"/>
      <c r="BE4" s="443"/>
      <c r="BF4" s="443"/>
      <c r="BG4" s="443"/>
      <c r="BH4" s="443"/>
      <c r="BJ4" s="443"/>
      <c r="BK4" s="443"/>
      <c r="BL4" s="443"/>
      <c r="BM4" s="443"/>
      <c r="BN4" s="443"/>
      <c r="BO4" s="443"/>
      <c r="BP4" s="443"/>
      <c r="BR4" s="443"/>
      <c r="BS4" s="443"/>
      <c r="BT4" s="443"/>
      <c r="BU4" s="443"/>
      <c r="BV4" s="443"/>
      <c r="BW4" s="443"/>
      <c r="BX4" s="443"/>
      <c r="BZ4" s="443"/>
      <c r="CA4" s="443"/>
      <c r="CB4" s="443"/>
      <c r="CC4" s="443"/>
      <c r="CD4" s="443"/>
      <c r="CE4" s="443"/>
      <c r="CF4" s="443"/>
      <c r="CH4" s="443"/>
      <c r="CI4" s="443"/>
      <c r="CJ4" s="443"/>
      <c r="CK4" s="443"/>
      <c r="CL4" s="443"/>
      <c r="CM4" s="443"/>
      <c r="CN4" s="443"/>
    </row>
    <row r="5" spans="1:93" ht="26.25" x14ac:dyDescent="0.4">
      <c r="A5" s="402" t="s">
        <v>0</v>
      </c>
      <c r="B5" s="404" t="s">
        <v>1</v>
      </c>
      <c r="C5" s="404" t="s">
        <v>2</v>
      </c>
      <c r="D5" s="406" t="s">
        <v>76</v>
      </c>
      <c r="E5" s="408"/>
      <c r="F5" s="408"/>
      <c r="G5" s="408"/>
      <c r="H5" s="408"/>
      <c r="I5" s="408"/>
      <c r="J5" s="408"/>
      <c r="K5" s="409"/>
      <c r="N5" s="408"/>
      <c r="O5" s="408"/>
      <c r="P5" s="408"/>
      <c r="Q5" s="408"/>
      <c r="R5" s="408"/>
      <c r="S5" s="408"/>
      <c r="T5" s="409"/>
      <c r="V5" s="408"/>
      <c r="W5" s="408"/>
      <c r="X5" s="408"/>
      <c r="Y5" s="408"/>
      <c r="Z5" s="408"/>
      <c r="AA5" s="408"/>
      <c r="AB5" s="409"/>
      <c r="AD5" s="408"/>
      <c r="AE5" s="408"/>
      <c r="AF5" s="408"/>
      <c r="AG5" s="408"/>
      <c r="AH5" s="408"/>
      <c r="AI5" s="408"/>
      <c r="AJ5" s="409"/>
      <c r="AL5" s="408"/>
      <c r="AM5" s="408"/>
      <c r="AN5" s="408"/>
      <c r="AO5" s="408"/>
      <c r="AP5" s="408"/>
      <c r="AQ5" s="408"/>
      <c r="AR5" s="409"/>
      <c r="AT5" s="408"/>
      <c r="AU5" s="408"/>
      <c r="AV5" s="408"/>
      <c r="AW5" s="408"/>
      <c r="AX5" s="408"/>
      <c r="AY5" s="408"/>
      <c r="AZ5" s="409"/>
      <c r="BB5" s="408"/>
      <c r="BC5" s="408"/>
      <c r="BD5" s="408"/>
      <c r="BE5" s="408"/>
      <c r="BF5" s="408"/>
      <c r="BG5" s="408"/>
      <c r="BH5" s="409"/>
      <c r="BJ5" s="408"/>
      <c r="BK5" s="408"/>
      <c r="BL5" s="408"/>
      <c r="BM5" s="408"/>
      <c r="BN5" s="408"/>
      <c r="BO5" s="408"/>
      <c r="BP5" s="409"/>
      <c r="BR5" s="408"/>
      <c r="BS5" s="408"/>
      <c r="BT5" s="408"/>
      <c r="BU5" s="408"/>
      <c r="BV5" s="408"/>
      <c r="BW5" s="408"/>
      <c r="BX5" s="409"/>
      <c r="BZ5" s="408"/>
      <c r="CA5" s="408"/>
      <c r="CB5" s="408"/>
      <c r="CC5" s="408"/>
      <c r="CD5" s="408"/>
      <c r="CE5" s="408"/>
      <c r="CF5" s="409"/>
      <c r="CH5" s="408"/>
      <c r="CI5" s="408"/>
      <c r="CJ5" s="408"/>
      <c r="CK5" s="408"/>
      <c r="CL5" s="408"/>
      <c r="CM5" s="408"/>
      <c r="CN5" s="409"/>
    </row>
    <row r="6" spans="1:93" ht="15" customHeight="1" x14ac:dyDescent="0.25">
      <c r="A6" s="403"/>
      <c r="B6" s="405"/>
      <c r="C6" s="405"/>
      <c r="D6" s="407"/>
      <c r="E6" s="410" t="s">
        <v>78</v>
      </c>
      <c r="F6" s="411"/>
      <c r="G6" s="412" t="s">
        <v>79</v>
      </c>
      <c r="H6" s="404" t="s">
        <v>80</v>
      </c>
      <c r="I6" s="404" t="s">
        <v>81</v>
      </c>
      <c r="J6" s="412" t="s">
        <v>82</v>
      </c>
      <c r="K6" s="413" t="s">
        <v>83</v>
      </c>
      <c r="N6" s="410" t="s">
        <v>78</v>
      </c>
      <c r="O6" s="411"/>
      <c r="P6" s="412" t="s">
        <v>79</v>
      </c>
      <c r="Q6" s="404" t="s">
        <v>80</v>
      </c>
      <c r="R6" s="404" t="s">
        <v>81</v>
      </c>
      <c r="S6" s="412" t="s">
        <v>82</v>
      </c>
      <c r="T6" s="413" t="s">
        <v>83</v>
      </c>
      <c r="V6" s="410" t="s">
        <v>78</v>
      </c>
      <c r="W6" s="411"/>
      <c r="X6" s="412" t="s">
        <v>79</v>
      </c>
      <c r="Y6" s="404" t="s">
        <v>80</v>
      </c>
      <c r="Z6" s="404" t="s">
        <v>81</v>
      </c>
      <c r="AA6" s="412" t="s">
        <v>82</v>
      </c>
      <c r="AB6" s="413" t="s">
        <v>83</v>
      </c>
      <c r="AD6" s="410" t="s">
        <v>78</v>
      </c>
      <c r="AE6" s="411"/>
      <c r="AF6" s="412" t="s">
        <v>79</v>
      </c>
      <c r="AG6" s="404" t="s">
        <v>80</v>
      </c>
      <c r="AH6" s="404" t="s">
        <v>81</v>
      </c>
      <c r="AI6" s="412" t="s">
        <v>82</v>
      </c>
      <c r="AJ6" s="413" t="s">
        <v>83</v>
      </c>
      <c r="AL6" s="410" t="s">
        <v>78</v>
      </c>
      <c r="AM6" s="411"/>
      <c r="AN6" s="412" t="s">
        <v>79</v>
      </c>
      <c r="AO6" s="404" t="s">
        <v>80</v>
      </c>
      <c r="AP6" s="404" t="s">
        <v>81</v>
      </c>
      <c r="AQ6" s="412" t="s">
        <v>82</v>
      </c>
      <c r="AR6" s="413" t="s">
        <v>83</v>
      </c>
      <c r="AT6" s="410" t="s">
        <v>78</v>
      </c>
      <c r="AU6" s="411"/>
      <c r="AV6" s="412" t="s">
        <v>79</v>
      </c>
      <c r="AW6" s="404" t="s">
        <v>80</v>
      </c>
      <c r="AX6" s="404" t="s">
        <v>81</v>
      </c>
      <c r="AY6" s="412" t="s">
        <v>82</v>
      </c>
      <c r="AZ6" s="413" t="s">
        <v>83</v>
      </c>
      <c r="BB6" s="410" t="s">
        <v>78</v>
      </c>
      <c r="BC6" s="411"/>
      <c r="BD6" s="412" t="s">
        <v>79</v>
      </c>
      <c r="BE6" s="404" t="s">
        <v>80</v>
      </c>
      <c r="BF6" s="404" t="s">
        <v>81</v>
      </c>
      <c r="BG6" s="412" t="s">
        <v>82</v>
      </c>
      <c r="BH6" s="413" t="s">
        <v>83</v>
      </c>
      <c r="BJ6" s="410" t="s">
        <v>78</v>
      </c>
      <c r="BK6" s="411"/>
      <c r="BL6" s="412" t="s">
        <v>79</v>
      </c>
      <c r="BM6" s="404" t="s">
        <v>80</v>
      </c>
      <c r="BN6" s="404" t="s">
        <v>81</v>
      </c>
      <c r="BO6" s="412" t="s">
        <v>82</v>
      </c>
      <c r="BP6" s="413" t="s">
        <v>83</v>
      </c>
      <c r="BR6" s="410" t="s">
        <v>78</v>
      </c>
      <c r="BS6" s="411"/>
      <c r="BT6" s="412" t="s">
        <v>79</v>
      </c>
      <c r="BU6" s="404" t="s">
        <v>80</v>
      </c>
      <c r="BV6" s="404" t="s">
        <v>81</v>
      </c>
      <c r="BW6" s="412" t="s">
        <v>82</v>
      </c>
      <c r="BX6" s="413" t="s">
        <v>83</v>
      </c>
      <c r="BZ6" s="410" t="s">
        <v>78</v>
      </c>
      <c r="CA6" s="411"/>
      <c r="CB6" s="412" t="s">
        <v>79</v>
      </c>
      <c r="CC6" s="404" t="s">
        <v>80</v>
      </c>
      <c r="CD6" s="404" t="s">
        <v>81</v>
      </c>
      <c r="CE6" s="412" t="s">
        <v>82</v>
      </c>
      <c r="CF6" s="413" t="s">
        <v>83</v>
      </c>
      <c r="CH6" s="410" t="s">
        <v>78</v>
      </c>
      <c r="CI6" s="411"/>
      <c r="CJ6" s="412" t="s">
        <v>79</v>
      </c>
      <c r="CK6" s="404" t="s">
        <v>80</v>
      </c>
      <c r="CL6" s="404" t="s">
        <v>81</v>
      </c>
      <c r="CM6" s="412" t="s">
        <v>82</v>
      </c>
      <c r="CN6" s="413" t="s">
        <v>83</v>
      </c>
    </row>
    <row r="7" spans="1:93" x14ac:dyDescent="0.25">
      <c r="A7" s="403"/>
      <c r="B7" s="405"/>
      <c r="C7" s="405"/>
      <c r="D7" s="407"/>
      <c r="E7" s="406" t="s">
        <v>85</v>
      </c>
      <c r="F7" s="406" t="s">
        <v>86</v>
      </c>
      <c r="G7" s="412"/>
      <c r="H7" s="405"/>
      <c r="I7" s="405"/>
      <c r="J7" s="412"/>
      <c r="K7" s="413"/>
      <c r="N7" s="406" t="s">
        <v>85</v>
      </c>
      <c r="O7" s="406" t="s">
        <v>86</v>
      </c>
      <c r="P7" s="412"/>
      <c r="Q7" s="405"/>
      <c r="R7" s="405"/>
      <c r="S7" s="412"/>
      <c r="T7" s="413"/>
      <c r="V7" s="406" t="s">
        <v>85</v>
      </c>
      <c r="W7" s="406" t="s">
        <v>86</v>
      </c>
      <c r="X7" s="412"/>
      <c r="Y7" s="405"/>
      <c r="Z7" s="405"/>
      <c r="AA7" s="412"/>
      <c r="AB7" s="413"/>
      <c r="AD7" s="406" t="s">
        <v>85</v>
      </c>
      <c r="AE7" s="406" t="s">
        <v>86</v>
      </c>
      <c r="AF7" s="412"/>
      <c r="AG7" s="405"/>
      <c r="AH7" s="405"/>
      <c r="AI7" s="412"/>
      <c r="AJ7" s="413"/>
      <c r="AL7" s="406" t="s">
        <v>85</v>
      </c>
      <c r="AM7" s="406" t="s">
        <v>86</v>
      </c>
      <c r="AN7" s="412"/>
      <c r="AO7" s="405"/>
      <c r="AP7" s="405"/>
      <c r="AQ7" s="412"/>
      <c r="AR7" s="413"/>
      <c r="AT7" s="406" t="s">
        <v>85</v>
      </c>
      <c r="AU7" s="406" t="s">
        <v>86</v>
      </c>
      <c r="AV7" s="412"/>
      <c r="AW7" s="405"/>
      <c r="AX7" s="405"/>
      <c r="AY7" s="412"/>
      <c r="AZ7" s="413"/>
      <c r="BB7" s="406" t="s">
        <v>85</v>
      </c>
      <c r="BC7" s="406" t="s">
        <v>86</v>
      </c>
      <c r="BD7" s="412"/>
      <c r="BE7" s="405"/>
      <c r="BF7" s="405"/>
      <c r="BG7" s="412"/>
      <c r="BH7" s="413"/>
      <c r="BJ7" s="406" t="s">
        <v>85</v>
      </c>
      <c r="BK7" s="406" t="s">
        <v>86</v>
      </c>
      <c r="BL7" s="412"/>
      <c r="BM7" s="405"/>
      <c r="BN7" s="405"/>
      <c r="BO7" s="412"/>
      <c r="BP7" s="413"/>
      <c r="BR7" s="406" t="s">
        <v>85</v>
      </c>
      <c r="BS7" s="406" t="s">
        <v>86</v>
      </c>
      <c r="BT7" s="412"/>
      <c r="BU7" s="405"/>
      <c r="BV7" s="405"/>
      <c r="BW7" s="412"/>
      <c r="BX7" s="413"/>
      <c r="BZ7" s="406" t="s">
        <v>85</v>
      </c>
      <c r="CA7" s="406" t="s">
        <v>86</v>
      </c>
      <c r="CB7" s="412"/>
      <c r="CC7" s="405"/>
      <c r="CD7" s="405"/>
      <c r="CE7" s="412"/>
      <c r="CF7" s="413"/>
      <c r="CH7" s="406" t="s">
        <v>85</v>
      </c>
      <c r="CI7" s="406" t="s">
        <v>86</v>
      </c>
      <c r="CJ7" s="412"/>
      <c r="CK7" s="405"/>
      <c r="CL7" s="405"/>
      <c r="CM7" s="412"/>
      <c r="CN7" s="413"/>
    </row>
    <row r="8" spans="1:93" ht="15.75" thickBot="1" x14ac:dyDescent="0.3">
      <c r="A8" s="403"/>
      <c r="B8" s="405"/>
      <c r="C8" s="405"/>
      <c r="D8" s="407"/>
      <c r="E8" s="407"/>
      <c r="F8" s="407"/>
      <c r="G8" s="406"/>
      <c r="H8" s="405"/>
      <c r="I8" s="405"/>
      <c r="J8" s="406"/>
      <c r="K8" s="414"/>
      <c r="N8" s="407"/>
      <c r="O8" s="407"/>
      <c r="P8" s="406"/>
      <c r="Q8" s="405"/>
      <c r="R8" s="405"/>
      <c r="S8" s="406"/>
      <c r="T8" s="414"/>
      <c r="V8" s="407"/>
      <c r="W8" s="407"/>
      <c r="X8" s="406"/>
      <c r="Y8" s="405"/>
      <c r="Z8" s="405"/>
      <c r="AA8" s="406"/>
      <c r="AB8" s="414"/>
      <c r="AD8" s="407"/>
      <c r="AE8" s="407"/>
      <c r="AF8" s="406"/>
      <c r="AG8" s="405"/>
      <c r="AH8" s="405"/>
      <c r="AI8" s="406"/>
      <c r="AJ8" s="414"/>
      <c r="AL8" s="407"/>
      <c r="AM8" s="407"/>
      <c r="AN8" s="406"/>
      <c r="AO8" s="405"/>
      <c r="AP8" s="405"/>
      <c r="AQ8" s="406"/>
      <c r="AR8" s="414"/>
      <c r="AT8" s="407"/>
      <c r="AU8" s="407"/>
      <c r="AV8" s="406"/>
      <c r="AW8" s="405"/>
      <c r="AX8" s="405"/>
      <c r="AY8" s="406"/>
      <c r="AZ8" s="414"/>
      <c r="BB8" s="407"/>
      <c r="BC8" s="407"/>
      <c r="BD8" s="406"/>
      <c r="BE8" s="405"/>
      <c r="BF8" s="405"/>
      <c r="BG8" s="406"/>
      <c r="BH8" s="414"/>
      <c r="BJ8" s="407"/>
      <c r="BK8" s="407"/>
      <c r="BL8" s="406"/>
      <c r="BM8" s="405"/>
      <c r="BN8" s="405"/>
      <c r="BO8" s="406"/>
      <c r="BP8" s="414"/>
      <c r="BR8" s="407"/>
      <c r="BS8" s="407"/>
      <c r="BT8" s="406"/>
      <c r="BU8" s="405"/>
      <c r="BV8" s="405"/>
      <c r="BW8" s="406"/>
      <c r="BX8" s="414"/>
      <c r="BZ8" s="407"/>
      <c r="CA8" s="407"/>
      <c r="CB8" s="406"/>
      <c r="CC8" s="405"/>
      <c r="CD8" s="405"/>
      <c r="CE8" s="406"/>
      <c r="CF8" s="414"/>
      <c r="CH8" s="407"/>
      <c r="CI8" s="407"/>
      <c r="CJ8" s="406"/>
      <c r="CK8" s="405"/>
      <c r="CL8" s="405"/>
      <c r="CM8" s="406"/>
      <c r="CN8" s="414"/>
    </row>
    <row r="9" spans="1:93" ht="16.5" thickBot="1" x14ac:dyDescent="0.3">
      <c r="A9" s="157"/>
      <c r="B9" s="159" t="s">
        <v>161</v>
      </c>
      <c r="C9" s="190" t="s">
        <v>10</v>
      </c>
      <c r="D9" s="161"/>
      <c r="E9" s="166"/>
      <c r="F9" s="167"/>
      <c r="G9" s="167"/>
      <c r="H9" s="167"/>
      <c r="I9" s="167"/>
      <c r="J9" s="167"/>
      <c r="K9" s="168"/>
      <c r="N9" s="166"/>
      <c r="O9" s="167"/>
      <c r="P9" s="167"/>
      <c r="Q9" s="167"/>
      <c r="R9" s="167"/>
      <c r="S9" s="167"/>
      <c r="T9" s="168"/>
      <c r="V9" s="166"/>
      <c r="W9" s="167"/>
      <c r="X9" s="167"/>
      <c r="Y9" s="167"/>
      <c r="Z9" s="167"/>
      <c r="AA9" s="167"/>
      <c r="AB9" s="168"/>
      <c r="AD9" s="166"/>
      <c r="AE9" s="167"/>
      <c r="AF9" s="167"/>
      <c r="AG9" s="167"/>
      <c r="AH9" s="167"/>
      <c r="AI9" s="167"/>
      <c r="AJ9" s="168"/>
      <c r="AL9" s="166"/>
      <c r="AM9" s="167"/>
      <c r="AN9" s="167"/>
      <c r="AO9" s="167"/>
      <c r="AP9" s="167"/>
      <c r="AQ9" s="167"/>
      <c r="AR9" s="168"/>
      <c r="AT9" s="166"/>
      <c r="AU9" s="167"/>
      <c r="AV9" s="167"/>
      <c r="AW9" s="167"/>
      <c r="AX9" s="167"/>
      <c r="AY9" s="167"/>
      <c r="AZ9" s="168"/>
      <c r="BB9" s="166"/>
      <c r="BC9" s="167"/>
      <c r="BD9" s="167"/>
      <c r="BE9" s="167"/>
      <c r="BF9" s="167"/>
      <c r="BG9" s="167"/>
      <c r="BH9" s="168"/>
      <c r="BJ9" s="166"/>
      <c r="BK9" s="167"/>
      <c r="BL9" s="167"/>
      <c r="BM9" s="167"/>
      <c r="BN9" s="167"/>
      <c r="BO9" s="167"/>
      <c r="BP9" s="168"/>
      <c r="BR9" s="166"/>
      <c r="BS9" s="167"/>
      <c r="BT9" s="167"/>
      <c r="BU9" s="167"/>
      <c r="BV9" s="167"/>
      <c r="BW9" s="167"/>
      <c r="BX9" s="168"/>
      <c r="BZ9" s="166"/>
      <c r="CA9" s="167"/>
      <c r="CB9" s="167"/>
      <c r="CC9" s="167"/>
      <c r="CD9" s="167"/>
      <c r="CE9" s="167"/>
      <c r="CF9" s="168"/>
      <c r="CH9" s="166"/>
      <c r="CI9" s="167"/>
      <c r="CJ9" s="167"/>
      <c r="CK9" s="167"/>
      <c r="CL9" s="167"/>
      <c r="CM9" s="167"/>
      <c r="CN9" s="168"/>
    </row>
    <row r="10" spans="1:93" ht="15.75" thickBot="1" x14ac:dyDescent="0.3">
      <c r="A10" s="3"/>
      <c r="B10" s="41" t="s">
        <v>162</v>
      </c>
      <c r="C10" s="122"/>
      <c r="D10" s="160"/>
      <c r="E10" s="191"/>
      <c r="F10" s="192">
        <f t="shared" ref="F10" si="0">E10*$C$2</f>
        <v>0</v>
      </c>
      <c r="G10" s="192">
        <f t="shared" ref="G10" si="1">F10*0.15</f>
        <v>0</v>
      </c>
      <c r="H10" s="192"/>
      <c r="I10" s="192"/>
      <c r="J10" s="192"/>
      <c r="K10" s="250">
        <f t="shared" ref="K10" si="2">F10+G10+H10+I10+J10</f>
        <v>0</v>
      </c>
      <c r="L10" s="243" t="str">
        <f>IF(F10+G10+H10+I10+J10=K10,"OK","ERROR")</f>
        <v>OK</v>
      </c>
      <c r="N10" s="191"/>
      <c r="O10" s="192">
        <f t="shared" ref="O10" si="3">N10*$C$2</f>
        <v>0</v>
      </c>
      <c r="P10" s="192">
        <f t="shared" ref="P10" si="4">O10*0.15</f>
        <v>0</v>
      </c>
      <c r="Q10" s="192"/>
      <c r="R10" s="192">
        <f>I10</f>
        <v>0</v>
      </c>
      <c r="S10" s="192"/>
      <c r="T10" s="250">
        <f t="shared" ref="T10" si="5">O10+P10+Q10+R10+S10</f>
        <v>0</v>
      </c>
      <c r="V10" s="191"/>
      <c r="W10" s="192">
        <f t="shared" ref="W10" si="6">V10*$C$2</f>
        <v>0</v>
      </c>
      <c r="X10" s="192">
        <f t="shared" ref="X10" si="7">W10*0.15</f>
        <v>0</v>
      </c>
      <c r="Y10" s="192"/>
      <c r="Z10" s="192"/>
      <c r="AA10" s="192"/>
      <c r="AB10" s="250">
        <f t="shared" ref="AB10" si="8">W10+X10+Y10+Z10+AA10</f>
        <v>0</v>
      </c>
      <c r="AD10" s="191"/>
      <c r="AE10" s="192">
        <f t="shared" ref="AE10" si="9">AD10*$C$2</f>
        <v>0</v>
      </c>
      <c r="AF10" s="192">
        <f t="shared" ref="AF10" si="10">AE10*0.15</f>
        <v>0</v>
      </c>
      <c r="AG10" s="192"/>
      <c r="AH10" s="192"/>
      <c r="AI10" s="192"/>
      <c r="AJ10" s="250">
        <f t="shared" ref="AJ10" si="11">AE10+AF10+AG10+AH10+AI10</f>
        <v>0</v>
      </c>
      <c r="AL10" s="191"/>
      <c r="AM10" s="192">
        <f t="shared" ref="AM10" si="12">AL10*$C$2</f>
        <v>0</v>
      </c>
      <c r="AN10" s="192">
        <f t="shared" ref="AN10" si="13">AM10*0.15</f>
        <v>0</v>
      </c>
      <c r="AO10" s="192"/>
      <c r="AP10" s="192"/>
      <c r="AQ10" s="192"/>
      <c r="AR10" s="250">
        <f t="shared" ref="AR10" si="14">AM10+AN10+AO10+AP10+AQ10</f>
        <v>0</v>
      </c>
      <c r="AT10" s="191"/>
      <c r="AU10" s="192">
        <f t="shared" ref="AU10" si="15">AT10*$C$2</f>
        <v>0</v>
      </c>
      <c r="AV10" s="192">
        <f t="shared" ref="AV10" si="16">AU10*0.15</f>
        <v>0</v>
      </c>
      <c r="AW10" s="192"/>
      <c r="AX10" s="192"/>
      <c r="AY10" s="192"/>
      <c r="AZ10" s="250">
        <f t="shared" ref="AZ10" si="17">AU10+AV10+AW10+AX10+AY10</f>
        <v>0</v>
      </c>
      <c r="BB10" s="191"/>
      <c r="BC10" s="192">
        <f t="shared" ref="BC10" si="18">BB10*$C$2</f>
        <v>0</v>
      </c>
      <c r="BD10" s="192">
        <f t="shared" ref="BD10" si="19">BC10*0.15</f>
        <v>0</v>
      </c>
      <c r="BE10" s="192"/>
      <c r="BF10" s="192"/>
      <c r="BG10" s="192"/>
      <c r="BH10" s="250">
        <f t="shared" ref="BH10" si="20">BC10+BD10+BE10+BF10+BG10</f>
        <v>0</v>
      </c>
      <c r="BJ10" s="191"/>
      <c r="BK10" s="192">
        <f t="shared" ref="BK10" si="21">BJ10*$C$2</f>
        <v>0</v>
      </c>
      <c r="BL10" s="192">
        <f t="shared" ref="BL10" si="22">BK10*0.15</f>
        <v>0</v>
      </c>
      <c r="BM10" s="192"/>
      <c r="BN10" s="192"/>
      <c r="BO10" s="192"/>
      <c r="BP10" s="250">
        <f t="shared" ref="BP10" si="23">BK10+BL10+BM10+BN10+BO10</f>
        <v>0</v>
      </c>
      <c r="BR10" s="191"/>
      <c r="BS10" s="192">
        <f t="shared" ref="BS10" si="24">BR10*$C$2</f>
        <v>0</v>
      </c>
      <c r="BT10" s="192">
        <f t="shared" ref="BT10" si="25">BS10*0.15</f>
        <v>0</v>
      </c>
      <c r="BU10" s="192"/>
      <c r="BV10" s="192"/>
      <c r="BW10" s="192"/>
      <c r="BX10" s="250">
        <f t="shared" ref="BX10" si="26">BS10+BT10+BU10+BV10+BW10</f>
        <v>0</v>
      </c>
      <c r="BZ10" s="191"/>
      <c r="CA10" s="192">
        <f t="shared" ref="CA10" si="27">BZ10*$C$2</f>
        <v>0</v>
      </c>
      <c r="CB10" s="192">
        <f t="shared" ref="CB10" si="28">CA10*0.15</f>
        <v>0</v>
      </c>
      <c r="CC10" s="192"/>
      <c r="CD10" s="192"/>
      <c r="CE10" s="192"/>
      <c r="CF10" s="250">
        <f t="shared" ref="CF10" si="29">CA10+CB10+CC10+CD10+CE10</f>
        <v>0</v>
      </c>
      <c r="CH10" s="191"/>
      <c r="CI10" s="192">
        <f>O10+W10+AE10+AM10+AU10+BC10+BK10+BS10+CA10</f>
        <v>0</v>
      </c>
      <c r="CJ10" s="192">
        <f t="shared" ref="CJ10:CM10" si="30">P10+X10+AF10+AN10+AV10+BD10+BL10+BT10+CB10</f>
        <v>0</v>
      </c>
      <c r="CK10" s="192">
        <f t="shared" si="30"/>
        <v>0</v>
      </c>
      <c r="CL10" s="192">
        <f t="shared" si="30"/>
        <v>0</v>
      </c>
      <c r="CM10" s="192">
        <f t="shared" si="30"/>
        <v>0</v>
      </c>
      <c r="CN10" s="250">
        <f t="shared" ref="CN10" si="31">CI10+CJ10+CK10+CL10+CM10</f>
        <v>0</v>
      </c>
      <c r="CO10" s="243" t="str">
        <f>IF(CN10=K10,"OK","ERROR")</f>
        <v>OK</v>
      </c>
    </row>
    <row r="11" spans="1:93" ht="16.5" thickBot="1" x14ac:dyDescent="0.3">
      <c r="A11" s="157"/>
      <c r="B11" s="159" t="s">
        <v>83</v>
      </c>
      <c r="C11" s="158"/>
      <c r="D11" s="161"/>
      <c r="E11" s="193"/>
      <c r="F11" s="194">
        <f>SUM(F10)</f>
        <v>0</v>
      </c>
      <c r="G11" s="194">
        <f t="shared" ref="G11:K11" si="32">SUM(G10)</f>
        <v>0</v>
      </c>
      <c r="H11" s="195">
        <f t="shared" si="32"/>
        <v>0</v>
      </c>
      <c r="I11" s="195">
        <f t="shared" si="32"/>
        <v>0</v>
      </c>
      <c r="J11" s="195">
        <f t="shared" si="32"/>
        <v>0</v>
      </c>
      <c r="K11" s="194">
        <f t="shared" si="32"/>
        <v>0</v>
      </c>
      <c r="L11" s="243" t="str">
        <f t="shared" ref="L11:L93" si="33">IF(F11+G11+H11+I11+J11=K11,"OK","ERROR")</f>
        <v>OK</v>
      </c>
      <c r="N11" s="193"/>
      <c r="O11" s="194">
        <f>SUM(O10)</f>
        <v>0</v>
      </c>
      <c r="P11" s="194">
        <f t="shared" ref="P11:T11" si="34">SUM(P10)</f>
        <v>0</v>
      </c>
      <c r="Q11" s="195">
        <f t="shared" si="34"/>
        <v>0</v>
      </c>
      <c r="R11" s="195">
        <f t="shared" si="34"/>
        <v>0</v>
      </c>
      <c r="S11" s="195">
        <f t="shared" si="34"/>
        <v>0</v>
      </c>
      <c r="T11" s="194">
        <f t="shared" si="34"/>
        <v>0</v>
      </c>
      <c r="V11" s="193"/>
      <c r="W11" s="194">
        <f>SUM(W10)</f>
        <v>0</v>
      </c>
      <c r="X11" s="194">
        <f t="shared" ref="X11:AB11" si="35">SUM(X10)</f>
        <v>0</v>
      </c>
      <c r="Y11" s="195">
        <f t="shared" si="35"/>
        <v>0</v>
      </c>
      <c r="Z11" s="195">
        <f t="shared" si="35"/>
        <v>0</v>
      </c>
      <c r="AA11" s="195">
        <f t="shared" si="35"/>
        <v>0</v>
      </c>
      <c r="AB11" s="194">
        <f t="shared" si="35"/>
        <v>0</v>
      </c>
      <c r="AD11" s="193"/>
      <c r="AE11" s="194">
        <f>SUM(AE10)</f>
        <v>0</v>
      </c>
      <c r="AF11" s="194">
        <f t="shared" ref="AF11:AJ11" si="36">SUM(AF10)</f>
        <v>0</v>
      </c>
      <c r="AG11" s="195">
        <f t="shared" si="36"/>
        <v>0</v>
      </c>
      <c r="AH11" s="195">
        <f t="shared" si="36"/>
        <v>0</v>
      </c>
      <c r="AI11" s="195">
        <f t="shared" si="36"/>
        <v>0</v>
      </c>
      <c r="AJ11" s="194">
        <f t="shared" si="36"/>
        <v>0</v>
      </c>
      <c r="AL11" s="193"/>
      <c r="AM11" s="194">
        <f>SUM(AM10)</f>
        <v>0</v>
      </c>
      <c r="AN11" s="194">
        <f t="shared" ref="AN11:AR11" si="37">SUM(AN10)</f>
        <v>0</v>
      </c>
      <c r="AO11" s="195">
        <f t="shared" si="37"/>
        <v>0</v>
      </c>
      <c r="AP11" s="195">
        <f t="shared" si="37"/>
        <v>0</v>
      </c>
      <c r="AQ11" s="195">
        <f t="shared" si="37"/>
        <v>0</v>
      </c>
      <c r="AR11" s="194">
        <f t="shared" si="37"/>
        <v>0</v>
      </c>
      <c r="AT11" s="193"/>
      <c r="AU11" s="194">
        <f>SUM(AU10)</f>
        <v>0</v>
      </c>
      <c r="AV11" s="194">
        <f t="shared" ref="AV11:AZ11" si="38">SUM(AV10)</f>
        <v>0</v>
      </c>
      <c r="AW11" s="195">
        <f t="shared" si="38"/>
        <v>0</v>
      </c>
      <c r="AX11" s="195">
        <f t="shared" si="38"/>
        <v>0</v>
      </c>
      <c r="AY11" s="195">
        <f t="shared" si="38"/>
        <v>0</v>
      </c>
      <c r="AZ11" s="194">
        <f t="shared" si="38"/>
        <v>0</v>
      </c>
      <c r="BB11" s="193"/>
      <c r="BC11" s="194">
        <f>SUM(BC10)</f>
        <v>0</v>
      </c>
      <c r="BD11" s="194">
        <f t="shared" ref="BD11:BH11" si="39">SUM(BD10)</f>
        <v>0</v>
      </c>
      <c r="BE11" s="195">
        <f t="shared" si="39"/>
        <v>0</v>
      </c>
      <c r="BF11" s="195">
        <f t="shared" si="39"/>
        <v>0</v>
      </c>
      <c r="BG11" s="195">
        <f t="shared" si="39"/>
        <v>0</v>
      </c>
      <c r="BH11" s="194">
        <f t="shared" si="39"/>
        <v>0</v>
      </c>
      <c r="BJ11" s="193"/>
      <c r="BK11" s="194">
        <f>SUM(BK10)</f>
        <v>0</v>
      </c>
      <c r="BL11" s="194">
        <f t="shared" ref="BL11:BP11" si="40">SUM(BL10)</f>
        <v>0</v>
      </c>
      <c r="BM11" s="195">
        <f t="shared" si="40"/>
        <v>0</v>
      </c>
      <c r="BN11" s="195">
        <f t="shared" si="40"/>
        <v>0</v>
      </c>
      <c r="BO11" s="195">
        <f t="shared" si="40"/>
        <v>0</v>
      </c>
      <c r="BP11" s="194">
        <f t="shared" si="40"/>
        <v>0</v>
      </c>
      <c r="BR11" s="193"/>
      <c r="BS11" s="194">
        <f>SUM(BS10)</f>
        <v>0</v>
      </c>
      <c r="BT11" s="194">
        <f t="shared" ref="BT11:BX11" si="41">SUM(BT10)</f>
        <v>0</v>
      </c>
      <c r="BU11" s="195">
        <f t="shared" si="41"/>
        <v>0</v>
      </c>
      <c r="BV11" s="195">
        <f t="shared" si="41"/>
        <v>0</v>
      </c>
      <c r="BW11" s="195">
        <f t="shared" si="41"/>
        <v>0</v>
      </c>
      <c r="BX11" s="194">
        <f t="shared" si="41"/>
        <v>0</v>
      </c>
      <c r="BZ11" s="193"/>
      <c r="CA11" s="194">
        <f>SUM(CA10)</f>
        <v>0</v>
      </c>
      <c r="CB11" s="194">
        <f t="shared" ref="CB11:CF11" si="42">SUM(CB10)</f>
        <v>0</v>
      </c>
      <c r="CC11" s="195">
        <f t="shared" si="42"/>
        <v>0</v>
      </c>
      <c r="CD11" s="195">
        <f t="shared" si="42"/>
        <v>0</v>
      </c>
      <c r="CE11" s="195">
        <f t="shared" si="42"/>
        <v>0</v>
      </c>
      <c r="CF11" s="194">
        <f t="shared" si="42"/>
        <v>0</v>
      </c>
      <c r="CH11" s="193"/>
      <c r="CI11" s="194">
        <f>SUM(CI10)</f>
        <v>0</v>
      </c>
      <c r="CJ11" s="194">
        <f t="shared" ref="CJ11:CN11" si="43">SUM(CJ10)</f>
        <v>0</v>
      </c>
      <c r="CK11" s="195">
        <f t="shared" si="43"/>
        <v>0</v>
      </c>
      <c r="CL11" s="195">
        <f t="shared" si="43"/>
        <v>0</v>
      </c>
      <c r="CM11" s="195">
        <f t="shared" si="43"/>
        <v>0</v>
      </c>
      <c r="CN11" s="194">
        <f t="shared" si="43"/>
        <v>0</v>
      </c>
      <c r="CO11" s="243" t="str">
        <f t="shared" ref="CO11:CO74" si="44">IF(CN11=K11,"OK","ERROR")</f>
        <v>OK</v>
      </c>
    </row>
    <row r="12" spans="1:93" ht="16.5" thickBot="1" x14ac:dyDescent="0.3">
      <c r="A12" s="1"/>
      <c r="B12" s="26" t="s">
        <v>11</v>
      </c>
      <c r="C12" s="2" t="s">
        <v>10</v>
      </c>
      <c r="D12" s="162"/>
      <c r="E12" s="171"/>
      <c r="F12" s="2"/>
      <c r="G12" s="2"/>
      <c r="H12" s="2"/>
      <c r="I12" s="2"/>
      <c r="J12" s="2"/>
      <c r="K12" s="172"/>
      <c r="L12" s="243" t="str">
        <f t="shared" si="33"/>
        <v>OK</v>
      </c>
      <c r="N12" s="171"/>
      <c r="O12" s="2"/>
      <c r="P12" s="2"/>
      <c r="Q12" s="2"/>
      <c r="R12" s="2"/>
      <c r="S12" s="2"/>
      <c r="T12" s="172"/>
      <c r="V12" s="171"/>
      <c r="W12" s="2"/>
      <c r="X12" s="2"/>
      <c r="Y12" s="2"/>
      <c r="Z12" s="2"/>
      <c r="AA12" s="2"/>
      <c r="AB12" s="172"/>
      <c r="AD12" s="171"/>
      <c r="AE12" s="2"/>
      <c r="AF12" s="2"/>
      <c r="AG12" s="2"/>
      <c r="AH12" s="2"/>
      <c r="AI12" s="2"/>
      <c r="AJ12" s="172"/>
      <c r="AL12" s="171"/>
      <c r="AM12" s="2"/>
      <c r="AN12" s="2"/>
      <c r="AO12" s="2"/>
      <c r="AP12" s="2"/>
      <c r="AQ12" s="2"/>
      <c r="AR12" s="172"/>
      <c r="AT12" s="171"/>
      <c r="AU12" s="2"/>
      <c r="AV12" s="2"/>
      <c r="AW12" s="2"/>
      <c r="AX12" s="2"/>
      <c r="AY12" s="2"/>
      <c r="AZ12" s="172"/>
      <c r="BB12" s="171"/>
      <c r="BC12" s="2"/>
      <c r="BD12" s="2"/>
      <c r="BE12" s="2"/>
      <c r="BF12" s="2"/>
      <c r="BG12" s="2"/>
      <c r="BH12" s="172"/>
      <c r="BJ12" s="171"/>
      <c r="BK12" s="2"/>
      <c r="BL12" s="2"/>
      <c r="BM12" s="2"/>
      <c r="BN12" s="2"/>
      <c r="BO12" s="2"/>
      <c r="BP12" s="172"/>
      <c r="BR12" s="171"/>
      <c r="BS12" s="2"/>
      <c r="BT12" s="2"/>
      <c r="BU12" s="2"/>
      <c r="BV12" s="2"/>
      <c r="BW12" s="2"/>
      <c r="BX12" s="172"/>
      <c r="BZ12" s="171"/>
      <c r="CA12" s="2"/>
      <c r="CB12" s="2"/>
      <c r="CC12" s="2"/>
      <c r="CD12" s="2"/>
      <c r="CE12" s="2"/>
      <c r="CF12" s="172"/>
      <c r="CH12" s="171"/>
      <c r="CI12" s="2"/>
      <c r="CJ12" s="2"/>
      <c r="CK12" s="2"/>
      <c r="CL12" s="2"/>
      <c r="CM12" s="2"/>
      <c r="CN12" s="172"/>
      <c r="CO12" s="243" t="str">
        <f t="shared" si="44"/>
        <v>OK</v>
      </c>
    </row>
    <row r="13" spans="1:93" ht="15.75" thickBot="1" x14ac:dyDescent="0.3">
      <c r="A13" s="14"/>
      <c r="B13" s="48" t="s">
        <v>29</v>
      </c>
      <c r="C13" s="53"/>
      <c r="D13" s="53"/>
      <c r="E13" s="173"/>
      <c r="F13" s="15"/>
      <c r="G13" s="15"/>
      <c r="H13" s="15"/>
      <c r="I13" s="15"/>
      <c r="J13" s="15"/>
      <c r="K13" s="174"/>
      <c r="L13" s="243" t="str">
        <f t="shared" si="33"/>
        <v>OK</v>
      </c>
      <c r="N13" s="173"/>
      <c r="O13" s="15"/>
      <c r="P13" s="15"/>
      <c r="Q13" s="15"/>
      <c r="R13" s="15"/>
      <c r="S13" s="15"/>
      <c r="T13" s="174"/>
      <c r="V13" s="173"/>
      <c r="W13" s="15"/>
      <c r="X13" s="15"/>
      <c r="Y13" s="15"/>
      <c r="Z13" s="15"/>
      <c r="AA13" s="15"/>
      <c r="AB13" s="174"/>
      <c r="AD13" s="173"/>
      <c r="AE13" s="15"/>
      <c r="AF13" s="15"/>
      <c r="AG13" s="15"/>
      <c r="AH13" s="15"/>
      <c r="AI13" s="15"/>
      <c r="AJ13" s="174"/>
      <c r="AL13" s="173"/>
      <c r="AM13" s="15"/>
      <c r="AN13" s="15"/>
      <c r="AO13" s="15"/>
      <c r="AP13" s="15"/>
      <c r="AQ13" s="15"/>
      <c r="AR13" s="174"/>
      <c r="AT13" s="173"/>
      <c r="AU13" s="15"/>
      <c r="AV13" s="15"/>
      <c r="AW13" s="15"/>
      <c r="AX13" s="15"/>
      <c r="AY13" s="15"/>
      <c r="AZ13" s="174"/>
      <c r="BB13" s="173"/>
      <c r="BC13" s="15"/>
      <c r="BD13" s="15"/>
      <c r="BE13" s="15"/>
      <c r="BF13" s="15"/>
      <c r="BG13" s="15"/>
      <c r="BH13" s="174"/>
      <c r="BJ13" s="173"/>
      <c r="BK13" s="15"/>
      <c r="BL13" s="15"/>
      <c r="BM13" s="15"/>
      <c r="BN13" s="15"/>
      <c r="BO13" s="15"/>
      <c r="BP13" s="174"/>
      <c r="BR13" s="173"/>
      <c r="BS13" s="15"/>
      <c r="BT13" s="15"/>
      <c r="BU13" s="15"/>
      <c r="BV13" s="15"/>
      <c r="BW13" s="15"/>
      <c r="BX13" s="174"/>
      <c r="BZ13" s="173"/>
      <c r="CA13" s="15"/>
      <c r="CB13" s="15"/>
      <c r="CC13" s="15"/>
      <c r="CD13" s="15"/>
      <c r="CE13" s="15"/>
      <c r="CF13" s="174"/>
      <c r="CH13" s="173"/>
      <c r="CI13" s="15"/>
      <c r="CJ13" s="15"/>
      <c r="CK13" s="15"/>
      <c r="CL13" s="15"/>
      <c r="CM13" s="15"/>
      <c r="CN13" s="174"/>
      <c r="CO13" s="243" t="str">
        <f t="shared" si="44"/>
        <v>OK</v>
      </c>
    </row>
    <row r="14" spans="1:93" ht="15.75" thickBot="1" x14ac:dyDescent="0.3">
      <c r="A14" s="3"/>
      <c r="B14" s="92" t="s">
        <v>30</v>
      </c>
      <c r="C14" s="93" t="s">
        <v>10</v>
      </c>
      <c r="D14" s="160" t="s">
        <v>41</v>
      </c>
      <c r="E14" s="169"/>
      <c r="F14" s="39">
        <f>E14*$C$2</f>
        <v>0</v>
      </c>
      <c r="G14" s="39">
        <f>F14*0.15</f>
        <v>0</v>
      </c>
      <c r="H14" s="39"/>
      <c r="I14" s="39"/>
      <c r="J14" s="39"/>
      <c r="K14" s="170">
        <f>F14+G14+H14+I14+J14</f>
        <v>0</v>
      </c>
      <c r="L14" s="243" t="str">
        <f t="shared" si="33"/>
        <v>OK</v>
      </c>
      <c r="N14" s="169"/>
      <c r="O14" s="39">
        <f t="shared" ref="O14:O20" si="45">F14</f>
        <v>0</v>
      </c>
      <c r="P14" s="39">
        <f>O14*0.15</f>
        <v>0</v>
      </c>
      <c r="Q14" s="39"/>
      <c r="R14" s="39"/>
      <c r="S14" s="39"/>
      <c r="T14" s="170">
        <f>O14+P14+Q14+R14+S14</f>
        <v>0</v>
      </c>
      <c r="V14" s="169"/>
      <c r="W14" s="39"/>
      <c r="X14" s="39">
        <f>W14*0.15</f>
        <v>0</v>
      </c>
      <c r="Y14" s="39"/>
      <c r="Z14" s="39"/>
      <c r="AA14" s="39"/>
      <c r="AB14" s="170">
        <f>W14+X14+Y14+Z14+AA14</f>
        <v>0</v>
      </c>
      <c r="AD14" s="169"/>
      <c r="AE14" s="39"/>
      <c r="AF14" s="39">
        <f>AE14*0.15</f>
        <v>0</v>
      </c>
      <c r="AG14" s="39"/>
      <c r="AH14" s="39"/>
      <c r="AI14" s="39"/>
      <c r="AJ14" s="170">
        <f>AE14+AF14+AG14+AH14+AI14</f>
        <v>0</v>
      </c>
      <c r="AL14" s="169"/>
      <c r="AM14" s="39"/>
      <c r="AN14" s="39">
        <f>AM14*0.15</f>
        <v>0</v>
      </c>
      <c r="AO14" s="39"/>
      <c r="AP14" s="39"/>
      <c r="AQ14" s="39"/>
      <c r="AR14" s="170">
        <f>AM14+AN14+AO14+AP14+AQ14</f>
        <v>0</v>
      </c>
      <c r="AT14" s="169"/>
      <c r="AU14" s="39"/>
      <c r="AV14" s="39">
        <f>AU14*0.15</f>
        <v>0</v>
      </c>
      <c r="AW14" s="39"/>
      <c r="AX14" s="39"/>
      <c r="AY14" s="39"/>
      <c r="AZ14" s="170">
        <f>AU14+AV14+AW14+AX14+AY14</f>
        <v>0</v>
      </c>
      <c r="BB14" s="169"/>
      <c r="BC14" s="39"/>
      <c r="BD14" s="39">
        <f>BC14*0.15</f>
        <v>0</v>
      </c>
      <c r="BE14" s="39"/>
      <c r="BF14" s="39"/>
      <c r="BG14" s="39"/>
      <c r="BH14" s="170">
        <f>BC14+BD14+BE14+BF14+BG14</f>
        <v>0</v>
      </c>
      <c r="BJ14" s="169"/>
      <c r="BK14" s="39"/>
      <c r="BL14" s="39">
        <f>BK14*0.15</f>
        <v>0</v>
      </c>
      <c r="BM14" s="39"/>
      <c r="BN14" s="39"/>
      <c r="BO14" s="39"/>
      <c r="BP14" s="170">
        <f>BK14+BL14+BM14+BN14+BO14</f>
        <v>0</v>
      </c>
      <c r="BR14" s="169"/>
      <c r="BS14" s="39"/>
      <c r="BT14" s="39">
        <f>BS14*0.15</f>
        <v>0</v>
      </c>
      <c r="BU14" s="39"/>
      <c r="BV14" s="39"/>
      <c r="BW14" s="39"/>
      <c r="BX14" s="170">
        <f>BS14+BT14+BU14+BV14+BW14</f>
        <v>0</v>
      </c>
      <c r="BZ14" s="169"/>
      <c r="CA14" s="39"/>
      <c r="CB14" s="39">
        <f>CA14*0.15</f>
        <v>0</v>
      </c>
      <c r="CC14" s="39"/>
      <c r="CD14" s="39"/>
      <c r="CE14" s="39"/>
      <c r="CF14" s="170">
        <f>CA14+CB14+CC14+CD14+CE14</f>
        <v>0</v>
      </c>
      <c r="CH14" s="169"/>
      <c r="CI14" s="192">
        <f t="shared" ref="CI14:CM21" si="46">O14+W14+AE14+AM14+AU14+BC14+BK14+BS14+CA14</f>
        <v>0</v>
      </c>
      <c r="CJ14" s="192">
        <f t="shared" si="46"/>
        <v>0</v>
      </c>
      <c r="CK14" s="192">
        <f t="shared" si="46"/>
        <v>0</v>
      </c>
      <c r="CL14" s="192">
        <f t="shared" si="46"/>
        <v>0</v>
      </c>
      <c r="CM14" s="192">
        <f t="shared" si="46"/>
        <v>0</v>
      </c>
      <c r="CN14" s="170">
        <f>CI14+CJ14+CK14+CL14+CM14</f>
        <v>0</v>
      </c>
      <c r="CO14" s="243" t="str">
        <f t="shared" si="44"/>
        <v>OK</v>
      </c>
    </row>
    <row r="15" spans="1:93" ht="15.75" thickBot="1" x14ac:dyDescent="0.3">
      <c r="A15" s="3"/>
      <c r="B15" s="92" t="s">
        <v>31</v>
      </c>
      <c r="C15" s="93" t="s">
        <v>10</v>
      </c>
      <c r="D15" s="160" t="s">
        <v>41</v>
      </c>
      <c r="E15" s="169">
        <v>1</v>
      </c>
      <c r="F15" s="39">
        <f t="shared" ref="F15:F31" si="47">E15*$C$2</f>
        <v>200</v>
      </c>
      <c r="G15" s="39">
        <f t="shared" ref="G15:G31" si="48">F15*0.15</f>
        <v>30</v>
      </c>
      <c r="H15" s="39"/>
      <c r="I15" s="39"/>
      <c r="J15" s="39"/>
      <c r="K15" s="170">
        <f t="shared" ref="K15:K31" si="49">F15+G15+H15+I15+J15</f>
        <v>230</v>
      </c>
      <c r="L15" s="243" t="str">
        <f t="shared" si="33"/>
        <v>OK</v>
      </c>
      <c r="N15" s="169"/>
      <c r="O15" s="39">
        <f t="shared" si="45"/>
        <v>200</v>
      </c>
      <c r="P15" s="39">
        <f t="shared" ref="P15:P21" si="50">O15*0.15</f>
        <v>30</v>
      </c>
      <c r="Q15" s="39"/>
      <c r="R15" s="39"/>
      <c r="S15" s="39"/>
      <c r="T15" s="170">
        <f t="shared" ref="T15:T21" si="51">O15+P15+Q15+R15+S15</f>
        <v>230</v>
      </c>
      <c r="V15" s="169"/>
      <c r="W15" s="39"/>
      <c r="X15" s="39">
        <f t="shared" ref="X15:X21" si="52">W15*0.15</f>
        <v>0</v>
      </c>
      <c r="Y15" s="39"/>
      <c r="Z15" s="39"/>
      <c r="AA15" s="39"/>
      <c r="AB15" s="170">
        <f t="shared" ref="AB15:AB21" si="53">W15+X15+Y15+Z15+AA15</f>
        <v>0</v>
      </c>
      <c r="AD15" s="169"/>
      <c r="AE15" s="39"/>
      <c r="AF15" s="39">
        <f t="shared" ref="AF15:AF21" si="54">AE15*0.15</f>
        <v>0</v>
      </c>
      <c r="AG15" s="39"/>
      <c r="AH15" s="39"/>
      <c r="AI15" s="39"/>
      <c r="AJ15" s="170">
        <f t="shared" ref="AJ15:AJ21" si="55">AE15+AF15+AG15+AH15+AI15</f>
        <v>0</v>
      </c>
      <c r="AL15" s="169"/>
      <c r="AM15" s="39"/>
      <c r="AN15" s="39">
        <f t="shared" ref="AN15:AN21" si="56">AM15*0.15</f>
        <v>0</v>
      </c>
      <c r="AO15" s="39"/>
      <c r="AP15" s="39"/>
      <c r="AQ15" s="39"/>
      <c r="AR15" s="170">
        <f t="shared" ref="AR15:AR21" si="57">AM15+AN15+AO15+AP15+AQ15</f>
        <v>0</v>
      </c>
      <c r="AT15" s="169"/>
      <c r="AU15" s="39"/>
      <c r="AV15" s="39">
        <f t="shared" ref="AV15:AV21" si="58">AU15*0.15</f>
        <v>0</v>
      </c>
      <c r="AW15" s="39"/>
      <c r="AX15" s="39"/>
      <c r="AY15" s="39"/>
      <c r="AZ15" s="170">
        <f t="shared" ref="AZ15:AZ21" si="59">AU15+AV15+AW15+AX15+AY15</f>
        <v>0</v>
      </c>
      <c r="BB15" s="169"/>
      <c r="BC15" s="39"/>
      <c r="BD15" s="39">
        <f t="shared" ref="BD15:BD21" si="60">BC15*0.15</f>
        <v>0</v>
      </c>
      <c r="BE15" s="39"/>
      <c r="BF15" s="39"/>
      <c r="BG15" s="39"/>
      <c r="BH15" s="170">
        <f t="shared" ref="BH15:BH21" si="61">BC15+BD15+BE15+BF15+BG15</f>
        <v>0</v>
      </c>
      <c r="BJ15" s="169"/>
      <c r="BK15" s="39"/>
      <c r="BL15" s="39">
        <f t="shared" ref="BL15:BL21" si="62">BK15*0.15</f>
        <v>0</v>
      </c>
      <c r="BM15" s="39"/>
      <c r="BN15" s="39"/>
      <c r="BO15" s="39"/>
      <c r="BP15" s="170">
        <f t="shared" ref="BP15:BP21" si="63">BK15+BL15+BM15+BN15+BO15</f>
        <v>0</v>
      </c>
      <c r="BR15" s="169"/>
      <c r="BS15" s="39"/>
      <c r="BT15" s="39">
        <f t="shared" ref="BT15:BT21" si="64">BS15*0.15</f>
        <v>0</v>
      </c>
      <c r="BU15" s="39"/>
      <c r="BV15" s="39"/>
      <c r="BW15" s="39"/>
      <c r="BX15" s="170">
        <f t="shared" ref="BX15:BX21" si="65">BS15+BT15+BU15+BV15+BW15</f>
        <v>0</v>
      </c>
      <c r="BZ15" s="169"/>
      <c r="CA15" s="39"/>
      <c r="CB15" s="39">
        <f t="shared" ref="CB15:CB21" si="66">CA15*0.15</f>
        <v>0</v>
      </c>
      <c r="CC15" s="39"/>
      <c r="CD15" s="39"/>
      <c r="CE15" s="39"/>
      <c r="CF15" s="170">
        <f t="shared" ref="CF15:CF21" si="67">CA15+CB15+CC15+CD15+CE15</f>
        <v>0</v>
      </c>
      <c r="CH15" s="169"/>
      <c r="CI15" s="192">
        <f t="shared" si="46"/>
        <v>200</v>
      </c>
      <c r="CJ15" s="192">
        <f t="shared" si="46"/>
        <v>30</v>
      </c>
      <c r="CK15" s="192">
        <f t="shared" si="46"/>
        <v>0</v>
      </c>
      <c r="CL15" s="192">
        <f t="shared" si="46"/>
        <v>0</v>
      </c>
      <c r="CM15" s="192">
        <f t="shared" si="46"/>
        <v>0</v>
      </c>
      <c r="CN15" s="170">
        <f t="shared" ref="CN15:CN21" si="68">CI15+CJ15+CK15+CL15+CM15</f>
        <v>230</v>
      </c>
      <c r="CO15" s="243" t="str">
        <f t="shared" si="44"/>
        <v>OK</v>
      </c>
    </row>
    <row r="16" spans="1:93" ht="15.75" thickBot="1" x14ac:dyDescent="0.3">
      <c r="A16" s="3"/>
      <c r="B16" s="92" t="s">
        <v>32</v>
      </c>
      <c r="C16" s="93" t="s">
        <v>10</v>
      </c>
      <c r="D16" s="160" t="s">
        <v>41</v>
      </c>
      <c r="E16" s="169">
        <v>2</v>
      </c>
      <c r="F16" s="39">
        <f t="shared" si="47"/>
        <v>400</v>
      </c>
      <c r="G16" s="39">
        <f t="shared" si="48"/>
        <v>60</v>
      </c>
      <c r="H16" s="39"/>
      <c r="I16" s="39"/>
      <c r="J16" s="39"/>
      <c r="K16" s="170">
        <f t="shared" si="49"/>
        <v>460</v>
      </c>
      <c r="L16" s="243" t="str">
        <f t="shared" si="33"/>
        <v>OK</v>
      </c>
      <c r="N16" s="169"/>
      <c r="O16" s="39">
        <f t="shared" si="45"/>
        <v>400</v>
      </c>
      <c r="P16" s="39">
        <f t="shared" si="50"/>
        <v>60</v>
      </c>
      <c r="Q16" s="39"/>
      <c r="R16" s="39"/>
      <c r="S16" s="39"/>
      <c r="T16" s="170">
        <f t="shared" si="51"/>
        <v>460</v>
      </c>
      <c r="V16" s="169"/>
      <c r="W16" s="39"/>
      <c r="X16" s="39">
        <f t="shared" si="52"/>
        <v>0</v>
      </c>
      <c r="Y16" s="39"/>
      <c r="Z16" s="39"/>
      <c r="AA16" s="39"/>
      <c r="AB16" s="170">
        <f t="shared" si="53"/>
        <v>0</v>
      </c>
      <c r="AD16" s="169"/>
      <c r="AE16" s="39"/>
      <c r="AF16" s="39">
        <f t="shared" si="54"/>
        <v>0</v>
      </c>
      <c r="AG16" s="39"/>
      <c r="AH16" s="39"/>
      <c r="AI16" s="39"/>
      <c r="AJ16" s="170">
        <f t="shared" si="55"/>
        <v>0</v>
      </c>
      <c r="AL16" s="169"/>
      <c r="AM16" s="39"/>
      <c r="AN16" s="39">
        <f t="shared" si="56"/>
        <v>0</v>
      </c>
      <c r="AO16" s="39"/>
      <c r="AP16" s="39"/>
      <c r="AQ16" s="39"/>
      <c r="AR16" s="170">
        <f t="shared" si="57"/>
        <v>0</v>
      </c>
      <c r="AT16" s="169"/>
      <c r="AU16" s="39"/>
      <c r="AV16" s="39">
        <f t="shared" si="58"/>
        <v>0</v>
      </c>
      <c r="AW16" s="39"/>
      <c r="AX16" s="39"/>
      <c r="AY16" s="39"/>
      <c r="AZ16" s="170">
        <f t="shared" si="59"/>
        <v>0</v>
      </c>
      <c r="BB16" s="169"/>
      <c r="BC16" s="39"/>
      <c r="BD16" s="39">
        <f t="shared" si="60"/>
        <v>0</v>
      </c>
      <c r="BE16" s="39"/>
      <c r="BF16" s="39"/>
      <c r="BG16" s="39"/>
      <c r="BH16" s="170">
        <f t="shared" si="61"/>
        <v>0</v>
      </c>
      <c r="BJ16" s="169"/>
      <c r="BK16" s="39"/>
      <c r="BL16" s="39">
        <f t="shared" si="62"/>
        <v>0</v>
      </c>
      <c r="BM16" s="39"/>
      <c r="BN16" s="39"/>
      <c r="BO16" s="39"/>
      <c r="BP16" s="170">
        <f t="shared" si="63"/>
        <v>0</v>
      </c>
      <c r="BR16" s="169"/>
      <c r="BS16" s="39"/>
      <c r="BT16" s="39">
        <f t="shared" si="64"/>
        <v>0</v>
      </c>
      <c r="BU16" s="39"/>
      <c r="BV16" s="39"/>
      <c r="BW16" s="39"/>
      <c r="BX16" s="170">
        <f t="shared" si="65"/>
        <v>0</v>
      </c>
      <c r="BZ16" s="169"/>
      <c r="CA16" s="39"/>
      <c r="CB16" s="39">
        <f t="shared" si="66"/>
        <v>0</v>
      </c>
      <c r="CC16" s="39"/>
      <c r="CD16" s="39"/>
      <c r="CE16" s="39"/>
      <c r="CF16" s="170">
        <f t="shared" si="67"/>
        <v>0</v>
      </c>
      <c r="CH16" s="169"/>
      <c r="CI16" s="192">
        <f t="shared" si="46"/>
        <v>400</v>
      </c>
      <c r="CJ16" s="192">
        <f t="shared" si="46"/>
        <v>60</v>
      </c>
      <c r="CK16" s="192">
        <f t="shared" si="46"/>
        <v>0</v>
      </c>
      <c r="CL16" s="192">
        <f t="shared" si="46"/>
        <v>0</v>
      </c>
      <c r="CM16" s="192">
        <f t="shared" si="46"/>
        <v>0</v>
      </c>
      <c r="CN16" s="170">
        <f t="shared" si="68"/>
        <v>460</v>
      </c>
      <c r="CO16" s="243" t="str">
        <f t="shared" si="44"/>
        <v>OK</v>
      </c>
    </row>
    <row r="17" spans="1:93" ht="15.75" thickBot="1" x14ac:dyDescent="0.3">
      <c r="A17" s="3"/>
      <c r="B17" s="92" t="s">
        <v>33</v>
      </c>
      <c r="C17" s="93" t="s">
        <v>10</v>
      </c>
      <c r="D17" s="160" t="s">
        <v>41</v>
      </c>
      <c r="E17" s="169">
        <v>1</v>
      </c>
      <c r="F17" s="39">
        <f t="shared" si="47"/>
        <v>200</v>
      </c>
      <c r="G17" s="39">
        <f t="shared" si="48"/>
        <v>30</v>
      </c>
      <c r="H17" s="39"/>
      <c r="I17" s="39"/>
      <c r="J17" s="39"/>
      <c r="K17" s="170">
        <f t="shared" si="49"/>
        <v>230</v>
      </c>
      <c r="L17" s="243" t="str">
        <f t="shared" si="33"/>
        <v>OK</v>
      </c>
      <c r="N17" s="169"/>
      <c r="O17" s="39">
        <f t="shared" si="45"/>
        <v>200</v>
      </c>
      <c r="P17" s="39">
        <f t="shared" si="50"/>
        <v>30</v>
      </c>
      <c r="Q17" s="39"/>
      <c r="R17" s="39"/>
      <c r="S17" s="39"/>
      <c r="T17" s="170">
        <f t="shared" si="51"/>
        <v>230</v>
      </c>
      <c r="V17" s="169"/>
      <c r="W17" s="39"/>
      <c r="X17" s="39">
        <f t="shared" si="52"/>
        <v>0</v>
      </c>
      <c r="Y17" s="39"/>
      <c r="Z17" s="39"/>
      <c r="AA17" s="39"/>
      <c r="AB17" s="170">
        <f t="shared" si="53"/>
        <v>0</v>
      </c>
      <c r="AD17" s="169"/>
      <c r="AE17" s="39"/>
      <c r="AF17" s="39">
        <f t="shared" si="54"/>
        <v>0</v>
      </c>
      <c r="AG17" s="39"/>
      <c r="AH17" s="39"/>
      <c r="AI17" s="39"/>
      <c r="AJ17" s="170">
        <f t="shared" si="55"/>
        <v>0</v>
      </c>
      <c r="AL17" s="169"/>
      <c r="AM17" s="39"/>
      <c r="AN17" s="39">
        <f t="shared" si="56"/>
        <v>0</v>
      </c>
      <c r="AO17" s="39"/>
      <c r="AP17" s="39"/>
      <c r="AQ17" s="39"/>
      <c r="AR17" s="170">
        <f t="shared" si="57"/>
        <v>0</v>
      </c>
      <c r="AT17" s="169"/>
      <c r="AU17" s="39"/>
      <c r="AV17" s="39">
        <f t="shared" si="58"/>
        <v>0</v>
      </c>
      <c r="AW17" s="39"/>
      <c r="AX17" s="39"/>
      <c r="AY17" s="39"/>
      <c r="AZ17" s="170">
        <f t="shared" si="59"/>
        <v>0</v>
      </c>
      <c r="BB17" s="169"/>
      <c r="BC17" s="39"/>
      <c r="BD17" s="39">
        <f t="shared" si="60"/>
        <v>0</v>
      </c>
      <c r="BE17" s="39"/>
      <c r="BF17" s="39"/>
      <c r="BG17" s="39"/>
      <c r="BH17" s="170">
        <f t="shared" si="61"/>
        <v>0</v>
      </c>
      <c r="BJ17" s="169"/>
      <c r="BK17" s="39"/>
      <c r="BL17" s="39">
        <f t="shared" si="62"/>
        <v>0</v>
      </c>
      <c r="BM17" s="39"/>
      <c r="BN17" s="39"/>
      <c r="BO17" s="39"/>
      <c r="BP17" s="170">
        <f t="shared" si="63"/>
        <v>0</v>
      </c>
      <c r="BR17" s="169"/>
      <c r="BS17" s="39"/>
      <c r="BT17" s="39">
        <f t="shared" si="64"/>
        <v>0</v>
      </c>
      <c r="BU17" s="39"/>
      <c r="BV17" s="39"/>
      <c r="BW17" s="39"/>
      <c r="BX17" s="170">
        <f t="shared" si="65"/>
        <v>0</v>
      </c>
      <c r="BZ17" s="169"/>
      <c r="CA17" s="39"/>
      <c r="CB17" s="39">
        <f t="shared" si="66"/>
        <v>0</v>
      </c>
      <c r="CC17" s="39"/>
      <c r="CD17" s="39"/>
      <c r="CE17" s="39"/>
      <c r="CF17" s="170">
        <f t="shared" si="67"/>
        <v>0</v>
      </c>
      <c r="CH17" s="169"/>
      <c r="CI17" s="192">
        <f t="shared" si="46"/>
        <v>200</v>
      </c>
      <c r="CJ17" s="192">
        <f t="shared" si="46"/>
        <v>30</v>
      </c>
      <c r="CK17" s="192">
        <f t="shared" si="46"/>
        <v>0</v>
      </c>
      <c r="CL17" s="192">
        <f t="shared" si="46"/>
        <v>0</v>
      </c>
      <c r="CM17" s="192">
        <f t="shared" si="46"/>
        <v>0</v>
      </c>
      <c r="CN17" s="170">
        <f t="shared" si="68"/>
        <v>230</v>
      </c>
      <c r="CO17" s="243" t="str">
        <f t="shared" si="44"/>
        <v>OK</v>
      </c>
    </row>
    <row r="18" spans="1:93" s="40" customFormat="1" ht="15.75" thickBot="1" x14ac:dyDescent="0.3">
      <c r="A18" s="3"/>
      <c r="B18" s="92" t="s">
        <v>34</v>
      </c>
      <c r="C18" s="93" t="s">
        <v>10</v>
      </c>
      <c r="D18" s="160" t="s">
        <v>41</v>
      </c>
      <c r="E18" s="169"/>
      <c r="F18" s="39">
        <f t="shared" si="47"/>
        <v>0</v>
      </c>
      <c r="G18" s="39">
        <f t="shared" si="48"/>
        <v>0</v>
      </c>
      <c r="H18" s="39"/>
      <c r="I18" s="39"/>
      <c r="J18" s="39"/>
      <c r="K18" s="170">
        <f t="shared" si="49"/>
        <v>0</v>
      </c>
      <c r="L18" s="243" t="str">
        <f t="shared" si="33"/>
        <v>OK</v>
      </c>
      <c r="N18" s="169"/>
      <c r="O18" s="39">
        <f t="shared" si="45"/>
        <v>0</v>
      </c>
      <c r="P18" s="39">
        <f t="shared" si="50"/>
        <v>0</v>
      </c>
      <c r="Q18" s="39"/>
      <c r="R18" s="39"/>
      <c r="S18" s="39"/>
      <c r="T18" s="170">
        <f t="shared" si="51"/>
        <v>0</v>
      </c>
      <c r="V18" s="169"/>
      <c r="W18" s="39"/>
      <c r="X18" s="39">
        <f t="shared" si="52"/>
        <v>0</v>
      </c>
      <c r="Y18" s="39"/>
      <c r="Z18" s="39"/>
      <c r="AA18" s="39"/>
      <c r="AB18" s="170">
        <f t="shared" si="53"/>
        <v>0</v>
      </c>
      <c r="AD18" s="169"/>
      <c r="AE18" s="39"/>
      <c r="AF18" s="39">
        <f t="shared" si="54"/>
        <v>0</v>
      </c>
      <c r="AG18" s="39"/>
      <c r="AH18" s="39"/>
      <c r="AI18" s="39"/>
      <c r="AJ18" s="170">
        <f t="shared" si="55"/>
        <v>0</v>
      </c>
      <c r="AL18" s="169"/>
      <c r="AM18" s="39"/>
      <c r="AN18" s="39">
        <f t="shared" si="56"/>
        <v>0</v>
      </c>
      <c r="AO18" s="39"/>
      <c r="AP18" s="39"/>
      <c r="AQ18" s="39"/>
      <c r="AR18" s="170">
        <f t="shared" si="57"/>
        <v>0</v>
      </c>
      <c r="AT18" s="169"/>
      <c r="AU18" s="39"/>
      <c r="AV18" s="39">
        <f t="shared" si="58"/>
        <v>0</v>
      </c>
      <c r="AW18" s="39"/>
      <c r="AX18" s="39"/>
      <c r="AY18" s="39"/>
      <c r="AZ18" s="170">
        <f t="shared" si="59"/>
        <v>0</v>
      </c>
      <c r="BB18" s="169"/>
      <c r="BC18" s="39"/>
      <c r="BD18" s="39">
        <f t="shared" si="60"/>
        <v>0</v>
      </c>
      <c r="BE18" s="39"/>
      <c r="BF18" s="39"/>
      <c r="BG18" s="39"/>
      <c r="BH18" s="170">
        <f t="shared" si="61"/>
        <v>0</v>
      </c>
      <c r="BJ18" s="169"/>
      <c r="BK18" s="39"/>
      <c r="BL18" s="39">
        <f t="shared" si="62"/>
        <v>0</v>
      </c>
      <c r="BM18" s="39"/>
      <c r="BN18" s="39"/>
      <c r="BO18" s="39"/>
      <c r="BP18" s="170">
        <f t="shared" si="63"/>
        <v>0</v>
      </c>
      <c r="BR18" s="169"/>
      <c r="BS18" s="39"/>
      <c r="BT18" s="39">
        <f t="shared" si="64"/>
        <v>0</v>
      </c>
      <c r="BU18" s="39"/>
      <c r="BV18" s="39"/>
      <c r="BW18" s="39"/>
      <c r="BX18" s="170">
        <f t="shared" si="65"/>
        <v>0</v>
      </c>
      <c r="BZ18" s="169"/>
      <c r="CA18" s="39"/>
      <c r="CB18" s="39">
        <f t="shared" si="66"/>
        <v>0</v>
      </c>
      <c r="CC18" s="39"/>
      <c r="CD18" s="39"/>
      <c r="CE18" s="39"/>
      <c r="CF18" s="170">
        <f t="shared" si="67"/>
        <v>0</v>
      </c>
      <c r="CH18" s="169"/>
      <c r="CI18" s="192">
        <f t="shared" si="46"/>
        <v>0</v>
      </c>
      <c r="CJ18" s="192">
        <f t="shared" si="46"/>
        <v>0</v>
      </c>
      <c r="CK18" s="192">
        <f t="shared" si="46"/>
        <v>0</v>
      </c>
      <c r="CL18" s="192">
        <f t="shared" si="46"/>
        <v>0</v>
      </c>
      <c r="CM18" s="192">
        <f t="shared" si="46"/>
        <v>0</v>
      </c>
      <c r="CN18" s="170">
        <f t="shared" si="68"/>
        <v>0</v>
      </c>
      <c r="CO18" s="243" t="str">
        <f t="shared" si="44"/>
        <v>OK</v>
      </c>
    </row>
    <row r="19" spans="1:93" ht="15.75" thickBot="1" x14ac:dyDescent="0.3">
      <c r="A19" s="3"/>
      <c r="B19" s="92" t="s">
        <v>35</v>
      </c>
      <c r="C19" s="93" t="s">
        <v>10</v>
      </c>
      <c r="D19" s="160" t="s">
        <v>41</v>
      </c>
      <c r="E19" s="169"/>
      <c r="F19" s="39">
        <f t="shared" si="47"/>
        <v>0</v>
      </c>
      <c r="G19" s="39">
        <f t="shared" si="48"/>
        <v>0</v>
      </c>
      <c r="H19" s="39"/>
      <c r="I19" s="39"/>
      <c r="J19" s="39"/>
      <c r="K19" s="170">
        <f t="shared" si="49"/>
        <v>0</v>
      </c>
      <c r="L19" s="243" t="str">
        <f t="shared" si="33"/>
        <v>OK</v>
      </c>
      <c r="N19" s="169"/>
      <c r="O19" s="39">
        <f t="shared" si="45"/>
        <v>0</v>
      </c>
      <c r="P19" s="39">
        <f t="shared" si="50"/>
        <v>0</v>
      </c>
      <c r="Q19" s="39"/>
      <c r="R19" s="39"/>
      <c r="S19" s="39"/>
      <c r="T19" s="170">
        <f t="shared" si="51"/>
        <v>0</v>
      </c>
      <c r="V19" s="169"/>
      <c r="W19" s="39"/>
      <c r="X19" s="39">
        <f t="shared" si="52"/>
        <v>0</v>
      </c>
      <c r="Y19" s="39"/>
      <c r="Z19" s="39"/>
      <c r="AA19" s="39"/>
      <c r="AB19" s="170">
        <f t="shared" si="53"/>
        <v>0</v>
      </c>
      <c r="AD19" s="169"/>
      <c r="AE19" s="39"/>
      <c r="AF19" s="39">
        <f t="shared" si="54"/>
        <v>0</v>
      </c>
      <c r="AG19" s="39"/>
      <c r="AH19" s="39"/>
      <c r="AI19" s="39"/>
      <c r="AJ19" s="170">
        <f t="shared" si="55"/>
        <v>0</v>
      </c>
      <c r="AL19" s="169"/>
      <c r="AM19" s="39"/>
      <c r="AN19" s="39">
        <f t="shared" si="56"/>
        <v>0</v>
      </c>
      <c r="AO19" s="39"/>
      <c r="AP19" s="39"/>
      <c r="AQ19" s="39"/>
      <c r="AR19" s="170">
        <f t="shared" si="57"/>
        <v>0</v>
      </c>
      <c r="AT19" s="169"/>
      <c r="AU19" s="39"/>
      <c r="AV19" s="39">
        <f t="shared" si="58"/>
        <v>0</v>
      </c>
      <c r="AW19" s="39"/>
      <c r="AX19" s="39"/>
      <c r="AY19" s="39"/>
      <c r="AZ19" s="170">
        <f t="shared" si="59"/>
        <v>0</v>
      </c>
      <c r="BB19" s="169"/>
      <c r="BC19" s="39"/>
      <c r="BD19" s="39">
        <f t="shared" si="60"/>
        <v>0</v>
      </c>
      <c r="BE19" s="39"/>
      <c r="BF19" s="39"/>
      <c r="BG19" s="39"/>
      <c r="BH19" s="170">
        <f t="shared" si="61"/>
        <v>0</v>
      </c>
      <c r="BJ19" s="169"/>
      <c r="BK19" s="39"/>
      <c r="BL19" s="39">
        <f t="shared" si="62"/>
        <v>0</v>
      </c>
      <c r="BM19" s="39"/>
      <c r="BN19" s="39"/>
      <c r="BO19" s="39"/>
      <c r="BP19" s="170">
        <f t="shared" si="63"/>
        <v>0</v>
      </c>
      <c r="BR19" s="169"/>
      <c r="BS19" s="39"/>
      <c r="BT19" s="39">
        <f t="shared" si="64"/>
        <v>0</v>
      </c>
      <c r="BU19" s="39"/>
      <c r="BV19" s="39"/>
      <c r="BW19" s="39"/>
      <c r="BX19" s="170">
        <f t="shared" si="65"/>
        <v>0</v>
      </c>
      <c r="BZ19" s="169"/>
      <c r="CA19" s="39"/>
      <c r="CB19" s="39">
        <f t="shared" si="66"/>
        <v>0</v>
      </c>
      <c r="CC19" s="39"/>
      <c r="CD19" s="39"/>
      <c r="CE19" s="39"/>
      <c r="CF19" s="170">
        <f t="shared" si="67"/>
        <v>0</v>
      </c>
      <c r="CH19" s="169"/>
      <c r="CI19" s="192">
        <f t="shared" si="46"/>
        <v>0</v>
      </c>
      <c r="CJ19" s="192">
        <f t="shared" si="46"/>
        <v>0</v>
      </c>
      <c r="CK19" s="192">
        <f t="shared" si="46"/>
        <v>0</v>
      </c>
      <c r="CL19" s="192">
        <f t="shared" si="46"/>
        <v>0</v>
      </c>
      <c r="CM19" s="192">
        <f t="shared" si="46"/>
        <v>0</v>
      </c>
      <c r="CN19" s="170">
        <f t="shared" si="68"/>
        <v>0</v>
      </c>
      <c r="CO19" s="243" t="str">
        <f t="shared" si="44"/>
        <v>OK</v>
      </c>
    </row>
    <row r="20" spans="1:93" ht="15.75" thickBot="1" x14ac:dyDescent="0.3">
      <c r="A20" s="3"/>
      <c r="B20" s="92" t="s">
        <v>12</v>
      </c>
      <c r="C20" s="93" t="s">
        <v>10</v>
      </c>
      <c r="D20" s="160" t="s">
        <v>41</v>
      </c>
      <c r="E20" s="169">
        <v>8</v>
      </c>
      <c r="F20" s="39">
        <f t="shared" si="47"/>
        <v>1600</v>
      </c>
      <c r="G20" s="39">
        <f t="shared" si="48"/>
        <v>240</v>
      </c>
      <c r="H20" s="39">
        <f>I2*2</f>
        <v>1200</v>
      </c>
      <c r="I20" s="39"/>
      <c r="J20" s="39"/>
      <c r="K20" s="170">
        <f t="shared" si="49"/>
        <v>3040</v>
      </c>
      <c r="L20" s="243" t="str">
        <f t="shared" si="33"/>
        <v>OK</v>
      </c>
      <c r="N20" s="169"/>
      <c r="O20" s="39">
        <f t="shared" si="45"/>
        <v>1600</v>
      </c>
      <c r="P20" s="39">
        <f t="shared" si="50"/>
        <v>240</v>
      </c>
      <c r="Q20" s="39">
        <f>H20</f>
        <v>1200</v>
      </c>
      <c r="R20" s="39">
        <f>I20</f>
        <v>0</v>
      </c>
      <c r="S20" s="39"/>
      <c r="T20" s="170">
        <f t="shared" si="51"/>
        <v>3040</v>
      </c>
      <c r="V20" s="169"/>
      <c r="W20" s="39"/>
      <c r="X20" s="39">
        <f t="shared" si="52"/>
        <v>0</v>
      </c>
      <c r="Y20" s="39"/>
      <c r="Z20" s="39"/>
      <c r="AA20" s="39"/>
      <c r="AB20" s="170">
        <f t="shared" si="53"/>
        <v>0</v>
      </c>
      <c r="AD20" s="169"/>
      <c r="AE20" s="39"/>
      <c r="AF20" s="39">
        <f t="shared" si="54"/>
        <v>0</v>
      </c>
      <c r="AG20" s="39"/>
      <c r="AH20" s="39"/>
      <c r="AI20" s="39"/>
      <c r="AJ20" s="170">
        <f t="shared" si="55"/>
        <v>0</v>
      </c>
      <c r="AL20" s="169"/>
      <c r="AM20" s="39"/>
      <c r="AN20" s="39">
        <f t="shared" si="56"/>
        <v>0</v>
      </c>
      <c r="AO20" s="39"/>
      <c r="AP20" s="39"/>
      <c r="AQ20" s="39"/>
      <c r="AR20" s="170">
        <f t="shared" si="57"/>
        <v>0</v>
      </c>
      <c r="AT20" s="169"/>
      <c r="AU20" s="39"/>
      <c r="AV20" s="39">
        <f t="shared" si="58"/>
        <v>0</v>
      </c>
      <c r="AW20" s="39"/>
      <c r="AX20" s="39"/>
      <c r="AY20" s="39"/>
      <c r="AZ20" s="170">
        <f t="shared" si="59"/>
        <v>0</v>
      </c>
      <c r="BB20" s="169"/>
      <c r="BC20" s="39"/>
      <c r="BD20" s="39">
        <f t="shared" si="60"/>
        <v>0</v>
      </c>
      <c r="BE20" s="39"/>
      <c r="BF20" s="39"/>
      <c r="BG20" s="39"/>
      <c r="BH20" s="170">
        <f t="shared" si="61"/>
        <v>0</v>
      </c>
      <c r="BJ20" s="169"/>
      <c r="BK20" s="39"/>
      <c r="BL20" s="39">
        <f t="shared" si="62"/>
        <v>0</v>
      </c>
      <c r="BM20" s="39"/>
      <c r="BN20" s="39"/>
      <c r="BO20" s="39"/>
      <c r="BP20" s="170">
        <f t="shared" si="63"/>
        <v>0</v>
      </c>
      <c r="BR20" s="169"/>
      <c r="BS20" s="39"/>
      <c r="BT20" s="39">
        <f t="shared" si="64"/>
        <v>0</v>
      </c>
      <c r="BU20" s="39"/>
      <c r="BV20" s="39"/>
      <c r="BW20" s="39"/>
      <c r="BX20" s="170">
        <f t="shared" si="65"/>
        <v>0</v>
      </c>
      <c r="BZ20" s="169"/>
      <c r="CA20" s="39"/>
      <c r="CB20" s="39">
        <f t="shared" si="66"/>
        <v>0</v>
      </c>
      <c r="CC20" s="39"/>
      <c r="CD20" s="39"/>
      <c r="CE20" s="39"/>
      <c r="CF20" s="170">
        <f t="shared" si="67"/>
        <v>0</v>
      </c>
      <c r="CH20" s="169"/>
      <c r="CI20" s="192">
        <f t="shared" si="46"/>
        <v>1600</v>
      </c>
      <c r="CJ20" s="192">
        <f t="shared" si="46"/>
        <v>240</v>
      </c>
      <c r="CK20" s="192">
        <f t="shared" si="46"/>
        <v>1200</v>
      </c>
      <c r="CL20" s="192">
        <f t="shared" si="46"/>
        <v>0</v>
      </c>
      <c r="CM20" s="192">
        <f t="shared" si="46"/>
        <v>0</v>
      </c>
      <c r="CN20" s="170">
        <f t="shared" si="68"/>
        <v>3040</v>
      </c>
      <c r="CO20" s="243" t="str">
        <f t="shared" si="44"/>
        <v>OK</v>
      </c>
    </row>
    <row r="21" spans="1:93" ht="15.75" thickBot="1" x14ac:dyDescent="0.3">
      <c r="A21" s="3"/>
      <c r="B21" s="92"/>
      <c r="C21" s="93"/>
      <c r="D21" s="160"/>
      <c r="E21" s="169"/>
      <c r="F21" s="39">
        <f t="shared" si="47"/>
        <v>0</v>
      </c>
      <c r="G21" s="39">
        <f t="shared" si="48"/>
        <v>0</v>
      </c>
      <c r="H21" s="39"/>
      <c r="I21" s="39"/>
      <c r="J21" s="39"/>
      <c r="K21" s="170">
        <f t="shared" si="49"/>
        <v>0</v>
      </c>
      <c r="L21" s="243" t="str">
        <f t="shared" si="33"/>
        <v>OK</v>
      </c>
      <c r="N21" s="169"/>
      <c r="O21" s="39"/>
      <c r="P21" s="39">
        <f t="shared" si="50"/>
        <v>0</v>
      </c>
      <c r="Q21" s="39"/>
      <c r="R21" s="39"/>
      <c r="S21" s="39"/>
      <c r="T21" s="170">
        <f t="shared" si="51"/>
        <v>0</v>
      </c>
      <c r="V21" s="169"/>
      <c r="W21" s="39"/>
      <c r="X21" s="39">
        <f t="shared" si="52"/>
        <v>0</v>
      </c>
      <c r="Y21" s="39"/>
      <c r="Z21" s="39"/>
      <c r="AA21" s="39"/>
      <c r="AB21" s="170">
        <f t="shared" si="53"/>
        <v>0</v>
      </c>
      <c r="AD21" s="169"/>
      <c r="AE21" s="39"/>
      <c r="AF21" s="39">
        <f t="shared" si="54"/>
        <v>0</v>
      </c>
      <c r="AG21" s="39"/>
      <c r="AH21" s="39"/>
      <c r="AI21" s="39"/>
      <c r="AJ21" s="170">
        <f t="shared" si="55"/>
        <v>0</v>
      </c>
      <c r="AL21" s="169"/>
      <c r="AM21" s="39"/>
      <c r="AN21" s="39">
        <f t="shared" si="56"/>
        <v>0</v>
      </c>
      <c r="AO21" s="39"/>
      <c r="AP21" s="39"/>
      <c r="AQ21" s="39"/>
      <c r="AR21" s="170">
        <f t="shared" si="57"/>
        <v>0</v>
      </c>
      <c r="AT21" s="169"/>
      <c r="AU21" s="39"/>
      <c r="AV21" s="39">
        <f t="shared" si="58"/>
        <v>0</v>
      </c>
      <c r="AW21" s="39"/>
      <c r="AX21" s="39"/>
      <c r="AY21" s="39"/>
      <c r="AZ21" s="170">
        <f t="shared" si="59"/>
        <v>0</v>
      </c>
      <c r="BB21" s="169"/>
      <c r="BC21" s="39"/>
      <c r="BD21" s="39">
        <f t="shared" si="60"/>
        <v>0</v>
      </c>
      <c r="BE21" s="39"/>
      <c r="BF21" s="39"/>
      <c r="BG21" s="39"/>
      <c r="BH21" s="170">
        <f t="shared" si="61"/>
        <v>0</v>
      </c>
      <c r="BJ21" s="169"/>
      <c r="BK21" s="39"/>
      <c r="BL21" s="39">
        <f t="shared" si="62"/>
        <v>0</v>
      </c>
      <c r="BM21" s="39"/>
      <c r="BN21" s="39"/>
      <c r="BO21" s="39"/>
      <c r="BP21" s="170">
        <f t="shared" si="63"/>
        <v>0</v>
      </c>
      <c r="BR21" s="169"/>
      <c r="BS21" s="39"/>
      <c r="BT21" s="39">
        <f t="shared" si="64"/>
        <v>0</v>
      </c>
      <c r="BU21" s="39"/>
      <c r="BV21" s="39"/>
      <c r="BW21" s="39"/>
      <c r="BX21" s="170">
        <f t="shared" si="65"/>
        <v>0</v>
      </c>
      <c r="BZ21" s="169"/>
      <c r="CA21" s="39"/>
      <c r="CB21" s="39">
        <f t="shared" si="66"/>
        <v>0</v>
      </c>
      <c r="CC21" s="39"/>
      <c r="CD21" s="39"/>
      <c r="CE21" s="39"/>
      <c r="CF21" s="170">
        <f t="shared" si="67"/>
        <v>0</v>
      </c>
      <c r="CH21" s="169"/>
      <c r="CI21" s="192">
        <f t="shared" si="46"/>
        <v>0</v>
      </c>
      <c r="CJ21" s="192">
        <f t="shared" si="46"/>
        <v>0</v>
      </c>
      <c r="CK21" s="192">
        <f t="shared" si="46"/>
        <v>0</v>
      </c>
      <c r="CL21" s="192">
        <f t="shared" si="46"/>
        <v>0</v>
      </c>
      <c r="CM21" s="192">
        <f t="shared" si="46"/>
        <v>0</v>
      </c>
      <c r="CN21" s="170">
        <f t="shared" si="68"/>
        <v>0</v>
      </c>
      <c r="CO21" s="243" t="str">
        <f t="shared" si="44"/>
        <v>OK</v>
      </c>
    </row>
    <row r="22" spans="1:93" ht="15.75" thickBot="1" x14ac:dyDescent="0.3">
      <c r="A22" s="14"/>
      <c r="B22" s="48" t="s">
        <v>36</v>
      </c>
      <c r="C22" s="85"/>
      <c r="D22" s="163"/>
      <c r="E22" s="173"/>
      <c r="F22" s="15"/>
      <c r="G22" s="15"/>
      <c r="H22" s="15"/>
      <c r="I22" s="15"/>
      <c r="J22" s="15"/>
      <c r="K22" s="174"/>
      <c r="L22" s="243" t="str">
        <f t="shared" si="33"/>
        <v>OK</v>
      </c>
      <c r="N22" s="173"/>
      <c r="O22" s="15"/>
      <c r="P22" s="15"/>
      <c r="Q22" s="15"/>
      <c r="R22" s="15"/>
      <c r="S22" s="15"/>
      <c r="T22" s="174"/>
      <c r="V22" s="173"/>
      <c r="W22" s="15"/>
      <c r="X22" s="15"/>
      <c r="Y22" s="15"/>
      <c r="Z22" s="15"/>
      <c r="AA22" s="15"/>
      <c r="AB22" s="174"/>
      <c r="AD22" s="173"/>
      <c r="AE22" s="15"/>
      <c r="AF22" s="15"/>
      <c r="AG22" s="15"/>
      <c r="AH22" s="15"/>
      <c r="AI22" s="15"/>
      <c r="AJ22" s="174"/>
      <c r="AL22" s="173"/>
      <c r="AM22" s="15"/>
      <c r="AN22" s="15"/>
      <c r="AO22" s="15"/>
      <c r="AP22" s="15"/>
      <c r="AQ22" s="15"/>
      <c r="AR22" s="174"/>
      <c r="AT22" s="173"/>
      <c r="AU22" s="15"/>
      <c r="AV22" s="15"/>
      <c r="AW22" s="15"/>
      <c r="AX22" s="15"/>
      <c r="AY22" s="15"/>
      <c r="AZ22" s="174"/>
      <c r="BB22" s="173"/>
      <c r="BC22" s="15"/>
      <c r="BD22" s="15"/>
      <c r="BE22" s="15"/>
      <c r="BF22" s="15"/>
      <c r="BG22" s="15"/>
      <c r="BH22" s="174"/>
      <c r="BJ22" s="173"/>
      <c r="BK22" s="15"/>
      <c r="BL22" s="15"/>
      <c r="BM22" s="15"/>
      <c r="BN22" s="15"/>
      <c r="BO22" s="15"/>
      <c r="BP22" s="174"/>
      <c r="BR22" s="173"/>
      <c r="BS22" s="15"/>
      <c r="BT22" s="15"/>
      <c r="BU22" s="15"/>
      <c r="BV22" s="15"/>
      <c r="BW22" s="15"/>
      <c r="BX22" s="174"/>
      <c r="BZ22" s="173"/>
      <c r="CA22" s="15"/>
      <c r="CB22" s="15"/>
      <c r="CC22" s="15"/>
      <c r="CD22" s="15"/>
      <c r="CE22" s="15"/>
      <c r="CF22" s="174"/>
      <c r="CH22" s="173"/>
      <c r="CI22" s="15"/>
      <c r="CJ22" s="15"/>
      <c r="CK22" s="15"/>
      <c r="CL22" s="15"/>
      <c r="CM22" s="15"/>
      <c r="CN22" s="174"/>
      <c r="CO22" s="243" t="str">
        <f t="shared" si="44"/>
        <v>OK</v>
      </c>
    </row>
    <row r="23" spans="1:93" ht="15.75" thickBot="1" x14ac:dyDescent="0.3">
      <c r="A23" s="3"/>
      <c r="B23" s="92" t="s">
        <v>37</v>
      </c>
      <c r="C23" s="93" t="s">
        <v>10</v>
      </c>
      <c r="D23" s="160" t="s">
        <v>41</v>
      </c>
      <c r="E23" s="169">
        <v>30</v>
      </c>
      <c r="F23" s="39">
        <f t="shared" si="47"/>
        <v>6000</v>
      </c>
      <c r="G23" s="39">
        <f t="shared" si="48"/>
        <v>900</v>
      </c>
      <c r="H23" s="39"/>
      <c r="I23" s="39"/>
      <c r="J23" s="39"/>
      <c r="K23" s="170">
        <f t="shared" si="49"/>
        <v>6900</v>
      </c>
      <c r="L23" s="243" t="str">
        <f t="shared" si="33"/>
        <v>OK</v>
      </c>
      <c r="N23" s="169"/>
      <c r="O23" s="39">
        <f>$F$23*0.15</f>
        <v>900</v>
      </c>
      <c r="P23" s="39">
        <f t="shared" ref="P23:P25" si="69">O23*0.15</f>
        <v>135</v>
      </c>
      <c r="Q23" s="39"/>
      <c r="R23" s="39">
        <f>$I$23*0.15</f>
        <v>0</v>
      </c>
      <c r="S23" s="39">
        <f>J23</f>
        <v>0</v>
      </c>
      <c r="T23" s="170">
        <f t="shared" ref="T23:T25" si="70">O23+P23+Q23+R23+S23</f>
        <v>1035</v>
      </c>
      <c r="V23" s="169"/>
      <c r="W23" s="39">
        <f>$F$23*0.05</f>
        <v>300</v>
      </c>
      <c r="X23" s="39">
        <f t="shared" ref="X23:X25" si="71">W23*0.15</f>
        <v>45</v>
      </c>
      <c r="Y23" s="39"/>
      <c r="Z23" s="39">
        <f>$I$23*0.1</f>
        <v>0</v>
      </c>
      <c r="AA23" s="39"/>
      <c r="AB23" s="170">
        <f t="shared" ref="AB23:AB25" si="72">W23+X23+Y23+Z23+AA23</f>
        <v>345</v>
      </c>
      <c r="AD23" s="169"/>
      <c r="AE23" s="39">
        <f>$F$23*0.3</f>
        <v>1800</v>
      </c>
      <c r="AF23" s="39">
        <f t="shared" ref="AF23:AF25" si="73">AE23*0.15</f>
        <v>270</v>
      </c>
      <c r="AG23" s="39"/>
      <c r="AH23" s="39">
        <f>$I$23*0.25</f>
        <v>0</v>
      </c>
      <c r="AI23" s="39"/>
      <c r="AJ23" s="170">
        <f t="shared" ref="AJ23:AJ25" si="74">AE23+AF23+AG23+AH23+AI23</f>
        <v>2070</v>
      </c>
      <c r="AL23" s="169"/>
      <c r="AM23" s="39">
        <f>$F$23*0.2</f>
        <v>1200</v>
      </c>
      <c r="AN23" s="39">
        <f t="shared" ref="AN23:AN25" si="75">AM23*0.15</f>
        <v>180</v>
      </c>
      <c r="AO23" s="39"/>
      <c r="AP23" s="39">
        <f>$I$23*0.2</f>
        <v>0</v>
      </c>
      <c r="AQ23" s="39"/>
      <c r="AR23" s="170">
        <f t="shared" ref="AR23:AR25" si="76">AM23+AN23+AO23+AP23+AQ23</f>
        <v>1380</v>
      </c>
      <c r="AT23" s="169"/>
      <c r="AU23" s="39">
        <f>$F$23*0.3</f>
        <v>1800</v>
      </c>
      <c r="AV23" s="39">
        <f t="shared" ref="AV23:AV25" si="77">AU23*0.15</f>
        <v>270</v>
      </c>
      <c r="AW23" s="39"/>
      <c r="AX23" s="39">
        <f>$I$23*0.2</f>
        <v>0</v>
      </c>
      <c r="AY23" s="39"/>
      <c r="AZ23" s="170">
        <f t="shared" ref="AZ23:AZ25" si="78">AU23+AV23+AW23+AX23+AY23</f>
        <v>2070</v>
      </c>
      <c r="BB23" s="169"/>
      <c r="BC23" s="39"/>
      <c r="BD23" s="39">
        <f t="shared" ref="BD23:BD25" si="79">BC23*0.15</f>
        <v>0</v>
      </c>
      <c r="BE23" s="39"/>
      <c r="BF23" s="39"/>
      <c r="BG23" s="39"/>
      <c r="BH23" s="170">
        <f t="shared" ref="BH23:BH25" si="80">BC23+BD23+BE23+BF23+BG23</f>
        <v>0</v>
      </c>
      <c r="BJ23" s="169"/>
      <c r="BK23" s="39"/>
      <c r="BL23" s="39">
        <f t="shared" ref="BL23:BL25" si="81">BK23*0.15</f>
        <v>0</v>
      </c>
      <c r="BM23" s="39"/>
      <c r="BN23" s="39">
        <f>$I$23*0.1</f>
        <v>0</v>
      </c>
      <c r="BO23" s="39"/>
      <c r="BP23" s="170">
        <f t="shared" ref="BP23:BP25" si="82">BK23+BL23+BM23+BN23+BO23</f>
        <v>0</v>
      </c>
      <c r="BR23" s="169"/>
      <c r="BS23" s="39"/>
      <c r="BT23" s="39">
        <f t="shared" ref="BT23:BT25" si="83">BS23*0.15</f>
        <v>0</v>
      </c>
      <c r="BU23" s="39"/>
      <c r="BV23" s="39"/>
      <c r="BW23" s="39"/>
      <c r="BX23" s="170">
        <f t="shared" ref="BX23:BX25" si="84">BS23+BT23+BU23+BV23+BW23</f>
        <v>0</v>
      </c>
      <c r="BZ23" s="169"/>
      <c r="CA23" s="39"/>
      <c r="CB23" s="39">
        <f t="shared" ref="CB23:CB25" si="85">CA23*0.15</f>
        <v>0</v>
      </c>
      <c r="CC23" s="39"/>
      <c r="CD23" s="39"/>
      <c r="CE23" s="39"/>
      <c r="CF23" s="170">
        <f t="shared" ref="CF23:CF25" si="86">CA23+CB23+CC23+CD23+CE23</f>
        <v>0</v>
      </c>
      <c r="CH23" s="169"/>
      <c r="CI23" s="192">
        <f t="shared" ref="CI23:CM25" si="87">O23+W23+AE23+AM23+AU23+BC23+BK23+BS23+CA23</f>
        <v>6000</v>
      </c>
      <c r="CJ23" s="192">
        <f t="shared" si="87"/>
        <v>900</v>
      </c>
      <c r="CK23" s="192">
        <f t="shared" si="87"/>
        <v>0</v>
      </c>
      <c r="CL23" s="192">
        <f t="shared" si="87"/>
        <v>0</v>
      </c>
      <c r="CM23" s="192">
        <f t="shared" si="87"/>
        <v>0</v>
      </c>
      <c r="CN23" s="170">
        <f t="shared" ref="CN23:CN25" si="88">CI23+CJ23+CK23+CL23+CM23</f>
        <v>6900</v>
      </c>
      <c r="CO23" s="243" t="str">
        <f t="shared" si="44"/>
        <v>OK</v>
      </c>
    </row>
    <row r="24" spans="1:93" ht="15.75" customHeight="1" thickBot="1" x14ac:dyDescent="0.3">
      <c r="A24" s="3"/>
      <c r="B24" s="92" t="s">
        <v>43</v>
      </c>
      <c r="C24" s="93" t="s">
        <v>10</v>
      </c>
      <c r="D24" s="160" t="s">
        <v>41</v>
      </c>
      <c r="E24" s="169">
        <v>30</v>
      </c>
      <c r="F24" s="39">
        <f t="shared" si="47"/>
        <v>6000</v>
      </c>
      <c r="G24" s="39">
        <f t="shared" si="48"/>
        <v>900</v>
      </c>
      <c r="H24" s="39">
        <f>I2*5</f>
        <v>3000</v>
      </c>
      <c r="I24" s="39">
        <v>3600</v>
      </c>
      <c r="J24" s="39"/>
      <c r="K24" s="170">
        <f t="shared" si="49"/>
        <v>13500</v>
      </c>
      <c r="L24" s="243" t="str">
        <f t="shared" si="33"/>
        <v>OK</v>
      </c>
      <c r="N24" s="169"/>
      <c r="O24" s="39">
        <f>$F$24*0.02</f>
        <v>120</v>
      </c>
      <c r="P24" s="39">
        <f t="shared" si="69"/>
        <v>18</v>
      </c>
      <c r="Q24" s="39">
        <f>$H$24/7</f>
        <v>428.57142857142856</v>
      </c>
      <c r="R24" s="39"/>
      <c r="S24" s="39"/>
      <c r="T24" s="170">
        <f t="shared" si="70"/>
        <v>566.57142857142856</v>
      </c>
      <c r="V24" s="169"/>
      <c r="W24" s="39">
        <f>$F$24*0.1</f>
        <v>600</v>
      </c>
      <c r="X24" s="39">
        <f t="shared" si="71"/>
        <v>90</v>
      </c>
      <c r="Y24" s="39">
        <f>$H$24/7</f>
        <v>428.57142857142856</v>
      </c>
      <c r="Z24" s="39"/>
      <c r="AA24" s="39"/>
      <c r="AB24" s="170">
        <f t="shared" si="72"/>
        <v>1118.5714285714284</v>
      </c>
      <c r="AD24" s="169"/>
      <c r="AE24" s="39">
        <f>$F$24*0.3</f>
        <v>1800</v>
      </c>
      <c r="AF24" s="39">
        <f t="shared" si="73"/>
        <v>270</v>
      </c>
      <c r="AG24" s="39">
        <f>$H$24/7</f>
        <v>428.57142857142856</v>
      </c>
      <c r="AH24" s="39"/>
      <c r="AI24" s="39"/>
      <c r="AJ24" s="170">
        <f t="shared" si="74"/>
        <v>2498.5714285714284</v>
      </c>
      <c r="AL24" s="169"/>
      <c r="AM24" s="39">
        <f>$F$24*0.3</f>
        <v>1800</v>
      </c>
      <c r="AN24" s="39">
        <f t="shared" si="75"/>
        <v>270</v>
      </c>
      <c r="AO24" s="39">
        <f>$H$24/7</f>
        <v>428.57142857142856</v>
      </c>
      <c r="AP24" s="39">
        <f>I24</f>
        <v>3600</v>
      </c>
      <c r="AQ24" s="39"/>
      <c r="AR24" s="170">
        <f t="shared" si="76"/>
        <v>6098.5714285714284</v>
      </c>
      <c r="AT24" s="169"/>
      <c r="AU24" s="39">
        <f>$F$24*0.2</f>
        <v>1200</v>
      </c>
      <c r="AV24" s="39">
        <f t="shared" si="77"/>
        <v>180</v>
      </c>
      <c r="AW24" s="39">
        <f>$H$24/7</f>
        <v>428.57142857142856</v>
      </c>
      <c r="AX24" s="39"/>
      <c r="AY24" s="39"/>
      <c r="AZ24" s="170">
        <f t="shared" si="78"/>
        <v>1808.5714285714284</v>
      </c>
      <c r="BB24" s="169"/>
      <c r="BC24" s="39"/>
      <c r="BD24" s="39">
        <f t="shared" si="79"/>
        <v>0</v>
      </c>
      <c r="BE24" s="39"/>
      <c r="BF24" s="39"/>
      <c r="BG24" s="39"/>
      <c r="BH24" s="170">
        <f t="shared" si="80"/>
        <v>0</v>
      </c>
      <c r="BJ24" s="169"/>
      <c r="BK24" s="39">
        <f>$F$24*0.04</f>
        <v>240</v>
      </c>
      <c r="BL24" s="39">
        <f t="shared" si="81"/>
        <v>36</v>
      </c>
      <c r="BM24" s="39">
        <f>$H$24/7</f>
        <v>428.57142857142856</v>
      </c>
      <c r="BN24" s="39"/>
      <c r="BO24" s="39"/>
      <c r="BP24" s="170">
        <f t="shared" si="82"/>
        <v>704.57142857142856</v>
      </c>
      <c r="BR24" s="169"/>
      <c r="BS24" s="39"/>
      <c r="BT24" s="39">
        <f t="shared" si="83"/>
        <v>0</v>
      </c>
      <c r="BU24" s="39"/>
      <c r="BV24" s="39"/>
      <c r="BW24" s="39"/>
      <c r="BX24" s="170">
        <f t="shared" si="84"/>
        <v>0</v>
      </c>
      <c r="BZ24" s="169"/>
      <c r="CA24" s="39">
        <f>$F$24*0.04</f>
        <v>240</v>
      </c>
      <c r="CB24" s="39">
        <f t="shared" si="85"/>
        <v>36</v>
      </c>
      <c r="CC24" s="39">
        <f>$H$24/7</f>
        <v>428.57142857142856</v>
      </c>
      <c r="CD24" s="39"/>
      <c r="CE24" s="39"/>
      <c r="CF24" s="170">
        <f t="shared" si="86"/>
        <v>704.57142857142856</v>
      </c>
      <c r="CH24" s="169"/>
      <c r="CI24" s="192">
        <f t="shared" si="87"/>
        <v>6000</v>
      </c>
      <c r="CJ24" s="192">
        <f t="shared" si="87"/>
        <v>900</v>
      </c>
      <c r="CK24" s="192">
        <f t="shared" si="87"/>
        <v>2999.9999999999995</v>
      </c>
      <c r="CL24" s="192">
        <f t="shared" si="87"/>
        <v>3600</v>
      </c>
      <c r="CM24" s="192">
        <f t="shared" si="87"/>
        <v>0</v>
      </c>
      <c r="CN24" s="170">
        <f t="shared" si="88"/>
        <v>13500</v>
      </c>
      <c r="CO24" s="243" t="str">
        <f t="shared" si="44"/>
        <v>OK</v>
      </c>
    </row>
    <row r="25" spans="1:93" ht="15.75" thickBot="1" x14ac:dyDescent="0.3">
      <c r="A25" s="3"/>
      <c r="B25" s="92"/>
      <c r="C25" s="93"/>
      <c r="D25" s="160"/>
      <c r="E25" s="169"/>
      <c r="F25" s="39">
        <f t="shared" si="47"/>
        <v>0</v>
      </c>
      <c r="G25" s="39">
        <f t="shared" si="48"/>
        <v>0</v>
      </c>
      <c r="H25" s="39"/>
      <c r="I25" s="39"/>
      <c r="J25" s="39"/>
      <c r="K25" s="170">
        <f t="shared" si="49"/>
        <v>0</v>
      </c>
      <c r="L25" s="243" t="str">
        <f t="shared" si="33"/>
        <v>OK</v>
      </c>
      <c r="N25" s="169"/>
      <c r="O25" s="39"/>
      <c r="P25" s="39">
        <f t="shared" si="69"/>
        <v>0</v>
      </c>
      <c r="Q25" s="39"/>
      <c r="R25" s="39"/>
      <c r="S25" s="39"/>
      <c r="T25" s="170">
        <f t="shared" si="70"/>
        <v>0</v>
      </c>
      <c r="V25" s="169"/>
      <c r="W25" s="39"/>
      <c r="X25" s="39">
        <f t="shared" si="71"/>
        <v>0</v>
      </c>
      <c r="Y25" s="39"/>
      <c r="Z25" s="39"/>
      <c r="AA25" s="39"/>
      <c r="AB25" s="170">
        <f t="shared" si="72"/>
        <v>0</v>
      </c>
      <c r="AD25" s="169"/>
      <c r="AE25" s="39"/>
      <c r="AF25" s="39">
        <f t="shared" si="73"/>
        <v>0</v>
      </c>
      <c r="AG25" s="39"/>
      <c r="AH25" s="39"/>
      <c r="AI25" s="39"/>
      <c r="AJ25" s="170">
        <f t="shared" si="74"/>
        <v>0</v>
      </c>
      <c r="AL25" s="169"/>
      <c r="AM25" s="39"/>
      <c r="AN25" s="39">
        <f t="shared" si="75"/>
        <v>0</v>
      </c>
      <c r="AO25" s="39"/>
      <c r="AP25" s="39"/>
      <c r="AQ25" s="39"/>
      <c r="AR25" s="170">
        <f t="shared" si="76"/>
        <v>0</v>
      </c>
      <c r="AT25" s="169"/>
      <c r="AU25" s="39"/>
      <c r="AV25" s="39">
        <f t="shared" si="77"/>
        <v>0</v>
      </c>
      <c r="AW25" s="39"/>
      <c r="AX25" s="39"/>
      <c r="AY25" s="39"/>
      <c r="AZ25" s="170">
        <f t="shared" si="78"/>
        <v>0</v>
      </c>
      <c r="BB25" s="169"/>
      <c r="BC25" s="39"/>
      <c r="BD25" s="39">
        <f t="shared" si="79"/>
        <v>0</v>
      </c>
      <c r="BE25" s="39"/>
      <c r="BF25" s="39"/>
      <c r="BG25" s="39"/>
      <c r="BH25" s="170">
        <f t="shared" si="80"/>
        <v>0</v>
      </c>
      <c r="BJ25" s="169"/>
      <c r="BK25" s="39"/>
      <c r="BL25" s="39">
        <f t="shared" si="81"/>
        <v>0</v>
      </c>
      <c r="BM25" s="39"/>
      <c r="BN25" s="39"/>
      <c r="BO25" s="39"/>
      <c r="BP25" s="170">
        <f t="shared" si="82"/>
        <v>0</v>
      </c>
      <c r="BR25" s="169"/>
      <c r="BS25" s="39"/>
      <c r="BT25" s="39">
        <f t="shared" si="83"/>
        <v>0</v>
      </c>
      <c r="BU25" s="39"/>
      <c r="BV25" s="39"/>
      <c r="BW25" s="39"/>
      <c r="BX25" s="170">
        <f t="shared" si="84"/>
        <v>0</v>
      </c>
      <c r="BZ25" s="169"/>
      <c r="CA25" s="39"/>
      <c r="CB25" s="39">
        <f t="shared" si="85"/>
        <v>0</v>
      </c>
      <c r="CC25" s="39"/>
      <c r="CD25" s="39"/>
      <c r="CE25" s="39"/>
      <c r="CF25" s="170">
        <f t="shared" si="86"/>
        <v>0</v>
      </c>
      <c r="CH25" s="169"/>
      <c r="CI25" s="192">
        <f t="shared" si="87"/>
        <v>0</v>
      </c>
      <c r="CJ25" s="192">
        <f t="shared" si="87"/>
        <v>0</v>
      </c>
      <c r="CK25" s="192">
        <f t="shared" si="87"/>
        <v>0</v>
      </c>
      <c r="CL25" s="192">
        <f t="shared" si="87"/>
        <v>0</v>
      </c>
      <c r="CM25" s="192">
        <f t="shared" si="87"/>
        <v>0</v>
      </c>
      <c r="CN25" s="170">
        <f t="shared" si="88"/>
        <v>0</v>
      </c>
      <c r="CO25" s="243" t="str">
        <f t="shared" si="44"/>
        <v>OK</v>
      </c>
    </row>
    <row r="26" spans="1:93" ht="15.75" thickBot="1" x14ac:dyDescent="0.3">
      <c r="A26" s="14"/>
      <c r="B26" s="48" t="s">
        <v>38</v>
      </c>
      <c r="C26" s="85"/>
      <c r="D26" s="163"/>
      <c r="E26" s="173"/>
      <c r="F26" s="15"/>
      <c r="G26" s="15"/>
      <c r="H26" s="15"/>
      <c r="I26" s="15"/>
      <c r="J26" s="15"/>
      <c r="K26" s="174"/>
      <c r="L26" s="243" t="str">
        <f t="shared" si="33"/>
        <v>OK</v>
      </c>
      <c r="N26" s="173"/>
      <c r="O26" s="15"/>
      <c r="P26" s="15"/>
      <c r="Q26" s="15"/>
      <c r="R26" s="15"/>
      <c r="S26" s="15"/>
      <c r="T26" s="174"/>
      <c r="V26" s="173"/>
      <c r="W26" s="15"/>
      <c r="X26" s="15"/>
      <c r="Y26" s="15"/>
      <c r="Z26" s="15"/>
      <c r="AA26" s="15"/>
      <c r="AB26" s="174"/>
      <c r="AD26" s="173"/>
      <c r="AE26" s="15"/>
      <c r="AF26" s="15"/>
      <c r="AG26" s="15"/>
      <c r="AH26" s="15"/>
      <c r="AI26" s="15"/>
      <c r="AJ26" s="174"/>
      <c r="AL26" s="173"/>
      <c r="AM26" s="15"/>
      <c r="AN26" s="15"/>
      <c r="AO26" s="15"/>
      <c r="AP26" s="15"/>
      <c r="AQ26" s="15"/>
      <c r="AR26" s="174"/>
      <c r="AT26" s="173"/>
      <c r="AU26" s="15"/>
      <c r="AV26" s="15"/>
      <c r="AW26" s="15"/>
      <c r="AX26" s="15"/>
      <c r="AY26" s="15"/>
      <c r="AZ26" s="174"/>
      <c r="BB26" s="173"/>
      <c r="BC26" s="15"/>
      <c r="BD26" s="15"/>
      <c r="BE26" s="15"/>
      <c r="BF26" s="15"/>
      <c r="BG26" s="15"/>
      <c r="BH26" s="174"/>
      <c r="BJ26" s="173"/>
      <c r="BK26" s="15"/>
      <c r="BL26" s="15"/>
      <c r="BM26" s="15"/>
      <c r="BN26" s="15"/>
      <c r="BO26" s="15"/>
      <c r="BP26" s="174"/>
      <c r="BR26" s="173"/>
      <c r="BS26" s="15"/>
      <c r="BT26" s="15"/>
      <c r="BU26" s="15"/>
      <c r="BV26" s="15"/>
      <c r="BW26" s="15"/>
      <c r="BX26" s="174"/>
      <c r="BZ26" s="173"/>
      <c r="CA26" s="15"/>
      <c r="CB26" s="15"/>
      <c r="CC26" s="15"/>
      <c r="CD26" s="15"/>
      <c r="CE26" s="15"/>
      <c r="CF26" s="174"/>
      <c r="CH26" s="173"/>
      <c r="CI26" s="15"/>
      <c r="CJ26" s="15"/>
      <c r="CK26" s="15"/>
      <c r="CL26" s="15"/>
      <c r="CM26" s="15"/>
      <c r="CN26" s="174"/>
      <c r="CO26" s="243" t="str">
        <f t="shared" si="44"/>
        <v>OK</v>
      </c>
    </row>
    <row r="27" spans="1:93" ht="15.75" thickBot="1" x14ac:dyDescent="0.3">
      <c r="A27" s="3"/>
      <c r="B27" s="41" t="s">
        <v>259</v>
      </c>
      <c r="C27" s="93" t="s">
        <v>10</v>
      </c>
      <c r="D27" s="160" t="s">
        <v>41</v>
      </c>
      <c r="E27" s="169">
        <v>8</v>
      </c>
      <c r="F27" s="39">
        <f t="shared" si="47"/>
        <v>1600</v>
      </c>
      <c r="G27" s="39">
        <f t="shared" si="48"/>
        <v>240</v>
      </c>
      <c r="H27" s="39"/>
      <c r="I27" s="39"/>
      <c r="J27" s="39"/>
      <c r="K27" s="170">
        <f t="shared" si="49"/>
        <v>1840</v>
      </c>
      <c r="L27" s="243" t="str">
        <f t="shared" si="33"/>
        <v>OK</v>
      </c>
      <c r="N27" s="169"/>
      <c r="O27" s="39">
        <f>$F$27*0.1</f>
        <v>160</v>
      </c>
      <c r="P27" s="39">
        <f t="shared" ref="P27:P31" si="89">O27*0.15</f>
        <v>24</v>
      </c>
      <c r="Q27" s="39"/>
      <c r="R27" s="39"/>
      <c r="S27" s="39"/>
      <c r="T27" s="170">
        <f t="shared" ref="T27:T31" si="90">O27+P27+Q27+R27+S27</f>
        <v>184</v>
      </c>
      <c r="V27" s="169"/>
      <c r="W27" s="39">
        <f>$F$27*0.1</f>
        <v>160</v>
      </c>
      <c r="X27" s="39">
        <f t="shared" ref="X27:X31" si="91">W27*0.15</f>
        <v>24</v>
      </c>
      <c r="Y27" s="39"/>
      <c r="Z27" s="39"/>
      <c r="AA27" s="39"/>
      <c r="AB27" s="170">
        <f t="shared" ref="AB27:AB31" si="92">W27+X27+Y27+Z27+AA27</f>
        <v>184</v>
      </c>
      <c r="AD27" s="169"/>
      <c r="AE27" s="39">
        <f>$F$27*0.2</f>
        <v>320</v>
      </c>
      <c r="AF27" s="39">
        <f t="shared" ref="AF27:AF31" si="93">AE27*0.15</f>
        <v>48</v>
      </c>
      <c r="AG27" s="39"/>
      <c r="AH27" s="39"/>
      <c r="AI27" s="39"/>
      <c r="AJ27" s="170">
        <f t="shared" ref="AJ27:AJ31" si="94">AE27+AF27+AG27+AH27+AI27</f>
        <v>368</v>
      </c>
      <c r="AL27" s="169"/>
      <c r="AM27" s="39">
        <f>$F$27*0.4</f>
        <v>640</v>
      </c>
      <c r="AN27" s="39">
        <f t="shared" ref="AN27:AN31" si="95">AM27*0.15</f>
        <v>96</v>
      </c>
      <c r="AO27" s="39"/>
      <c r="AP27" s="39"/>
      <c r="AQ27" s="39"/>
      <c r="AR27" s="170">
        <f t="shared" ref="AR27:AR31" si="96">AM27+AN27+AO27+AP27+AQ27</f>
        <v>736</v>
      </c>
      <c r="AT27" s="169"/>
      <c r="AU27" s="39">
        <f>$F$27*0.2</f>
        <v>320</v>
      </c>
      <c r="AV27" s="39">
        <f t="shared" ref="AV27:AV31" si="97">AU27*0.15</f>
        <v>48</v>
      </c>
      <c r="AW27" s="39"/>
      <c r="AX27" s="39"/>
      <c r="AY27" s="39"/>
      <c r="AZ27" s="170">
        <f t="shared" ref="AZ27:AZ31" si="98">AU27+AV27+AW27+AX27+AY27</f>
        <v>368</v>
      </c>
      <c r="BB27" s="169"/>
      <c r="BC27" s="39"/>
      <c r="BD27" s="39">
        <f t="shared" ref="BD27:BD31" si="99">BC27*0.15</f>
        <v>0</v>
      </c>
      <c r="BE27" s="39"/>
      <c r="BF27" s="39"/>
      <c r="BG27" s="39"/>
      <c r="BH27" s="170">
        <f t="shared" ref="BH27:BH31" si="100">BC27+BD27+BE27+BF27+BG27</f>
        <v>0</v>
      </c>
      <c r="BJ27" s="169"/>
      <c r="BK27" s="39"/>
      <c r="BL27" s="39">
        <f t="shared" ref="BL27:BL31" si="101">BK27*0.15</f>
        <v>0</v>
      </c>
      <c r="BM27" s="39"/>
      <c r="BN27" s="39"/>
      <c r="BO27" s="39"/>
      <c r="BP27" s="170">
        <f t="shared" ref="BP27:BP31" si="102">BK27+BL27+BM27+BN27+BO27</f>
        <v>0</v>
      </c>
      <c r="BR27" s="169"/>
      <c r="BS27" s="39"/>
      <c r="BT27" s="39">
        <f t="shared" ref="BT27:BT31" si="103">BS27*0.15</f>
        <v>0</v>
      </c>
      <c r="BU27" s="39"/>
      <c r="BV27" s="39"/>
      <c r="BW27" s="39"/>
      <c r="BX27" s="170">
        <f t="shared" ref="BX27:BX31" si="104">BS27+BT27+BU27+BV27+BW27</f>
        <v>0</v>
      </c>
      <c r="BZ27" s="169"/>
      <c r="CA27" s="39"/>
      <c r="CB27" s="39">
        <f t="shared" ref="CB27:CB31" si="105">CA27*0.15</f>
        <v>0</v>
      </c>
      <c r="CC27" s="39"/>
      <c r="CD27" s="39"/>
      <c r="CE27" s="39"/>
      <c r="CF27" s="170">
        <f t="shared" ref="CF27:CF31" si="106">CA27+CB27+CC27+CD27+CE27</f>
        <v>0</v>
      </c>
      <c r="CH27" s="169"/>
      <c r="CI27" s="192">
        <f t="shared" ref="CI27:CM31" si="107">O27+W27+AE27+AM27+AU27+BC27+BK27+BS27+CA27</f>
        <v>1600</v>
      </c>
      <c r="CJ27" s="192">
        <f t="shared" si="107"/>
        <v>240</v>
      </c>
      <c r="CK27" s="192">
        <f t="shared" si="107"/>
        <v>0</v>
      </c>
      <c r="CL27" s="192">
        <f t="shared" si="107"/>
        <v>0</v>
      </c>
      <c r="CM27" s="192">
        <f t="shared" si="107"/>
        <v>0</v>
      </c>
      <c r="CN27" s="170">
        <f t="shared" ref="CN27:CN31" si="108">CI27+CJ27+CK27+CL27+CM27</f>
        <v>1840</v>
      </c>
      <c r="CO27" s="243" t="str">
        <f t="shared" si="44"/>
        <v>OK</v>
      </c>
    </row>
    <row r="28" spans="1:93" s="40" customFormat="1" ht="15.75" thickBot="1" x14ac:dyDescent="0.3">
      <c r="A28" s="3"/>
      <c r="B28" s="92" t="s">
        <v>156</v>
      </c>
      <c r="C28" s="93" t="s">
        <v>10</v>
      </c>
      <c r="D28" s="160" t="s">
        <v>41</v>
      </c>
      <c r="E28" s="169">
        <v>35</v>
      </c>
      <c r="F28" s="39">
        <f t="shared" si="47"/>
        <v>7000</v>
      </c>
      <c r="G28" s="39">
        <f t="shared" si="48"/>
        <v>1050</v>
      </c>
      <c r="H28" s="39"/>
      <c r="I28" s="39">
        <f>7*500</f>
        <v>3500</v>
      </c>
      <c r="J28" s="39"/>
      <c r="K28" s="170">
        <f t="shared" si="49"/>
        <v>11550</v>
      </c>
      <c r="L28" s="243" t="str">
        <f t="shared" si="33"/>
        <v>OK</v>
      </c>
      <c r="N28" s="169"/>
      <c r="O28" s="39"/>
      <c r="P28" s="39">
        <f t="shared" si="89"/>
        <v>0</v>
      </c>
      <c r="Q28" s="39"/>
      <c r="R28" s="39"/>
      <c r="S28" s="39"/>
      <c r="T28" s="170">
        <f t="shared" si="90"/>
        <v>0</v>
      </c>
      <c r="V28" s="169"/>
      <c r="W28" s="39">
        <f>$F$28*0.1</f>
        <v>700</v>
      </c>
      <c r="X28" s="39">
        <f t="shared" si="91"/>
        <v>105</v>
      </c>
      <c r="Y28" s="39"/>
      <c r="Z28" s="39">
        <f>$I$28*0.15</f>
        <v>525</v>
      </c>
      <c r="AA28" s="39"/>
      <c r="AB28" s="170">
        <f t="shared" si="92"/>
        <v>1330</v>
      </c>
      <c r="AD28" s="169"/>
      <c r="AE28" s="39">
        <f>$F$28*0.15</f>
        <v>1050</v>
      </c>
      <c r="AF28" s="39">
        <f t="shared" si="93"/>
        <v>157.5</v>
      </c>
      <c r="AG28" s="39"/>
      <c r="AH28" s="39">
        <f>$I$28*0.15</f>
        <v>525</v>
      </c>
      <c r="AI28" s="39"/>
      <c r="AJ28" s="170">
        <f t="shared" si="94"/>
        <v>1732.5</v>
      </c>
      <c r="AL28" s="169"/>
      <c r="AM28" s="39">
        <f>$F$28*0.2</f>
        <v>1400</v>
      </c>
      <c r="AN28" s="39">
        <f t="shared" si="95"/>
        <v>210</v>
      </c>
      <c r="AO28" s="39"/>
      <c r="AP28" s="39">
        <f>$I$28*0.15</f>
        <v>525</v>
      </c>
      <c r="AQ28" s="39"/>
      <c r="AR28" s="170">
        <f t="shared" si="96"/>
        <v>2135</v>
      </c>
      <c r="AT28" s="169"/>
      <c r="AU28" s="39">
        <f>$F$28*0.15</f>
        <v>1050</v>
      </c>
      <c r="AV28" s="39">
        <f t="shared" si="97"/>
        <v>157.5</v>
      </c>
      <c r="AW28" s="39"/>
      <c r="AX28" s="39">
        <f>$I$28*0.15</f>
        <v>525</v>
      </c>
      <c r="AY28" s="39"/>
      <c r="AZ28" s="170">
        <f t="shared" si="98"/>
        <v>1732.5</v>
      </c>
      <c r="BB28" s="169"/>
      <c r="BC28" s="39">
        <f>$F$28*0.15</f>
        <v>1050</v>
      </c>
      <c r="BD28" s="39">
        <f t="shared" si="99"/>
        <v>157.5</v>
      </c>
      <c r="BE28" s="39"/>
      <c r="BF28" s="39">
        <f>$I$28*0.15</f>
        <v>525</v>
      </c>
      <c r="BG28" s="39"/>
      <c r="BH28" s="170">
        <f t="shared" si="100"/>
        <v>1732.5</v>
      </c>
      <c r="BJ28" s="169"/>
      <c r="BK28" s="39"/>
      <c r="BL28" s="39">
        <f t="shared" si="101"/>
        <v>0</v>
      </c>
      <c r="BM28" s="39"/>
      <c r="BN28" s="39"/>
      <c r="BO28" s="39"/>
      <c r="BP28" s="170">
        <f t="shared" si="102"/>
        <v>0</v>
      </c>
      <c r="BR28" s="169"/>
      <c r="BS28" s="39">
        <f>$F$28*0.15</f>
        <v>1050</v>
      </c>
      <c r="BT28" s="39">
        <f t="shared" si="103"/>
        <v>157.5</v>
      </c>
      <c r="BU28" s="39"/>
      <c r="BV28" s="39">
        <f>$I$28*0.15</f>
        <v>525</v>
      </c>
      <c r="BW28" s="39"/>
      <c r="BX28" s="170">
        <f t="shared" si="104"/>
        <v>1732.5</v>
      </c>
      <c r="BZ28" s="169"/>
      <c r="CA28" s="39">
        <f>$F$28*0.1</f>
        <v>700</v>
      </c>
      <c r="CB28" s="39">
        <f t="shared" si="105"/>
        <v>105</v>
      </c>
      <c r="CC28" s="39"/>
      <c r="CD28" s="39">
        <f>$I$28*0.1</f>
        <v>350</v>
      </c>
      <c r="CE28" s="39"/>
      <c r="CF28" s="170">
        <f t="shared" si="106"/>
        <v>1155</v>
      </c>
      <c r="CH28" s="169"/>
      <c r="CI28" s="192">
        <f t="shared" si="107"/>
        <v>7000</v>
      </c>
      <c r="CJ28" s="192">
        <f t="shared" si="107"/>
        <v>1050</v>
      </c>
      <c r="CK28" s="192">
        <f t="shared" si="107"/>
        <v>0</v>
      </c>
      <c r="CL28" s="192">
        <f t="shared" si="107"/>
        <v>3500</v>
      </c>
      <c r="CM28" s="192">
        <f t="shared" si="107"/>
        <v>0</v>
      </c>
      <c r="CN28" s="170">
        <f t="shared" si="108"/>
        <v>11550</v>
      </c>
      <c r="CO28" s="243" t="str">
        <f t="shared" si="44"/>
        <v>OK</v>
      </c>
    </row>
    <row r="29" spans="1:93" ht="16.5" customHeight="1" thickBot="1" x14ac:dyDescent="0.3">
      <c r="A29" s="3"/>
      <c r="B29" s="92" t="s">
        <v>126</v>
      </c>
      <c r="C29" s="93" t="s">
        <v>10</v>
      </c>
      <c r="D29" s="160" t="s">
        <v>41</v>
      </c>
      <c r="E29" s="169">
        <v>7</v>
      </c>
      <c r="F29" s="39">
        <f t="shared" si="47"/>
        <v>1400</v>
      </c>
      <c r="G29" s="39">
        <f t="shared" si="48"/>
        <v>210</v>
      </c>
      <c r="H29" s="39"/>
      <c r="I29" s="39"/>
      <c r="J29" s="39"/>
      <c r="K29" s="170">
        <f t="shared" si="49"/>
        <v>1610</v>
      </c>
      <c r="L29" s="243" t="str">
        <f t="shared" si="33"/>
        <v>OK</v>
      </c>
      <c r="N29" s="169"/>
      <c r="O29" s="39"/>
      <c r="P29" s="39">
        <f t="shared" si="89"/>
        <v>0</v>
      </c>
      <c r="Q29" s="39"/>
      <c r="R29" s="39"/>
      <c r="S29" s="39"/>
      <c r="T29" s="170">
        <f t="shared" si="90"/>
        <v>0</v>
      </c>
      <c r="V29" s="169"/>
      <c r="W29" s="39">
        <f>$F$29*0.1</f>
        <v>140</v>
      </c>
      <c r="X29" s="39">
        <f t="shared" si="91"/>
        <v>21</v>
      </c>
      <c r="Y29" s="39"/>
      <c r="Z29" s="39">
        <f>$I$29*0.15</f>
        <v>0</v>
      </c>
      <c r="AA29" s="39"/>
      <c r="AB29" s="170">
        <f t="shared" si="92"/>
        <v>161</v>
      </c>
      <c r="AD29" s="169"/>
      <c r="AE29" s="39">
        <f>$F$29*0.15</f>
        <v>210</v>
      </c>
      <c r="AF29" s="39">
        <f t="shared" si="93"/>
        <v>31.5</v>
      </c>
      <c r="AG29" s="39"/>
      <c r="AH29" s="39">
        <f>$I$29*0.15</f>
        <v>0</v>
      </c>
      <c r="AI29" s="39"/>
      <c r="AJ29" s="170">
        <f t="shared" si="94"/>
        <v>241.5</v>
      </c>
      <c r="AL29" s="169"/>
      <c r="AM29" s="39">
        <f>$F$29*0.2</f>
        <v>280</v>
      </c>
      <c r="AN29" s="39">
        <f t="shared" si="95"/>
        <v>42</v>
      </c>
      <c r="AO29" s="39"/>
      <c r="AP29" s="39">
        <f>$I$29*0.15</f>
        <v>0</v>
      </c>
      <c r="AQ29" s="39"/>
      <c r="AR29" s="170">
        <f t="shared" si="96"/>
        <v>322</v>
      </c>
      <c r="AT29" s="169"/>
      <c r="AU29" s="39">
        <f>$F$29*0.15</f>
        <v>210</v>
      </c>
      <c r="AV29" s="39">
        <f t="shared" si="97"/>
        <v>31.5</v>
      </c>
      <c r="AW29" s="39"/>
      <c r="AX29" s="39">
        <f>$I$29*0.15</f>
        <v>0</v>
      </c>
      <c r="AY29" s="39"/>
      <c r="AZ29" s="170">
        <f t="shared" si="98"/>
        <v>241.5</v>
      </c>
      <c r="BB29" s="169"/>
      <c r="BC29" s="39">
        <f>$F$29*0.15</f>
        <v>210</v>
      </c>
      <c r="BD29" s="39">
        <f t="shared" si="99"/>
        <v>31.5</v>
      </c>
      <c r="BE29" s="39"/>
      <c r="BF29" s="39">
        <f>$I$29*0.15</f>
        <v>0</v>
      </c>
      <c r="BG29" s="39"/>
      <c r="BH29" s="170">
        <f t="shared" si="100"/>
        <v>241.5</v>
      </c>
      <c r="BJ29" s="169"/>
      <c r="BK29" s="39"/>
      <c r="BL29" s="39">
        <f t="shared" si="101"/>
        <v>0</v>
      </c>
      <c r="BM29" s="39"/>
      <c r="BN29" s="39"/>
      <c r="BO29" s="39"/>
      <c r="BP29" s="170">
        <f t="shared" si="102"/>
        <v>0</v>
      </c>
      <c r="BR29" s="169"/>
      <c r="BS29" s="39">
        <f>$F$29*0.15</f>
        <v>210</v>
      </c>
      <c r="BT29" s="39">
        <f t="shared" si="103"/>
        <v>31.5</v>
      </c>
      <c r="BU29" s="39"/>
      <c r="BV29" s="39">
        <f>$I$29*0.15</f>
        <v>0</v>
      </c>
      <c r="BW29" s="39"/>
      <c r="BX29" s="170">
        <f t="shared" si="104"/>
        <v>241.5</v>
      </c>
      <c r="BZ29" s="169"/>
      <c r="CA29" s="39">
        <f>$F$29*0.1</f>
        <v>140</v>
      </c>
      <c r="CB29" s="39">
        <f t="shared" si="105"/>
        <v>21</v>
      </c>
      <c r="CC29" s="39"/>
      <c r="CD29" s="39">
        <f>$I$29*0.1</f>
        <v>0</v>
      </c>
      <c r="CE29" s="39"/>
      <c r="CF29" s="170">
        <f t="shared" si="106"/>
        <v>161</v>
      </c>
      <c r="CH29" s="169"/>
      <c r="CI29" s="192">
        <f t="shared" si="107"/>
        <v>1400</v>
      </c>
      <c r="CJ29" s="192">
        <f t="shared" si="107"/>
        <v>210</v>
      </c>
      <c r="CK29" s="192">
        <f t="shared" si="107"/>
        <v>0</v>
      </c>
      <c r="CL29" s="192">
        <f t="shared" si="107"/>
        <v>0</v>
      </c>
      <c r="CM29" s="192">
        <f t="shared" si="107"/>
        <v>0</v>
      </c>
      <c r="CN29" s="170">
        <f t="shared" si="108"/>
        <v>1610</v>
      </c>
      <c r="CO29" s="243" t="str">
        <f t="shared" si="44"/>
        <v>OK</v>
      </c>
    </row>
    <row r="30" spans="1:93" ht="15.75" thickBot="1" x14ac:dyDescent="0.3">
      <c r="A30" s="3"/>
      <c r="B30" s="92" t="s">
        <v>40</v>
      </c>
      <c r="C30" s="93" t="s">
        <v>10</v>
      </c>
      <c r="D30" s="160" t="s">
        <v>41</v>
      </c>
      <c r="E30" s="169">
        <v>2</v>
      </c>
      <c r="F30" s="39">
        <f t="shared" si="47"/>
        <v>400</v>
      </c>
      <c r="G30" s="39">
        <f t="shared" si="48"/>
        <v>60</v>
      </c>
      <c r="H30" s="39"/>
      <c r="I30" s="39"/>
      <c r="J30" s="39"/>
      <c r="K30" s="170">
        <f t="shared" si="49"/>
        <v>460</v>
      </c>
      <c r="L30" s="243" t="str">
        <f t="shared" si="33"/>
        <v>OK</v>
      </c>
      <c r="N30" s="169"/>
      <c r="O30" s="39"/>
      <c r="P30" s="39">
        <f t="shared" si="89"/>
        <v>0</v>
      </c>
      <c r="Q30" s="39"/>
      <c r="R30" s="39"/>
      <c r="S30" s="39"/>
      <c r="T30" s="170">
        <f t="shared" si="90"/>
        <v>0</v>
      </c>
      <c r="V30" s="169"/>
      <c r="W30" s="39"/>
      <c r="X30" s="39">
        <f t="shared" si="91"/>
        <v>0</v>
      </c>
      <c r="Y30" s="39"/>
      <c r="Z30" s="39"/>
      <c r="AA30" s="39"/>
      <c r="AB30" s="170">
        <f t="shared" si="92"/>
        <v>0</v>
      </c>
      <c r="AD30" s="169"/>
      <c r="AE30" s="39"/>
      <c r="AF30" s="39">
        <f t="shared" si="93"/>
        <v>0</v>
      </c>
      <c r="AG30" s="39"/>
      <c r="AH30" s="39"/>
      <c r="AI30" s="39"/>
      <c r="AJ30" s="170">
        <f t="shared" si="94"/>
        <v>0</v>
      </c>
      <c r="AL30" s="169"/>
      <c r="AM30" s="39"/>
      <c r="AN30" s="39">
        <f t="shared" si="95"/>
        <v>0</v>
      </c>
      <c r="AO30" s="39"/>
      <c r="AP30" s="39"/>
      <c r="AQ30" s="39"/>
      <c r="AR30" s="170">
        <f t="shared" si="96"/>
        <v>0</v>
      </c>
      <c r="AT30" s="169"/>
      <c r="AU30" s="39"/>
      <c r="AV30" s="39">
        <f t="shared" si="97"/>
        <v>0</v>
      </c>
      <c r="AW30" s="39"/>
      <c r="AX30" s="39"/>
      <c r="AY30" s="39"/>
      <c r="AZ30" s="170">
        <f t="shared" si="98"/>
        <v>0</v>
      </c>
      <c r="BB30" s="169"/>
      <c r="BC30" s="39"/>
      <c r="BD30" s="39">
        <f t="shared" si="99"/>
        <v>0</v>
      </c>
      <c r="BE30" s="39"/>
      <c r="BF30" s="39"/>
      <c r="BG30" s="39"/>
      <c r="BH30" s="170">
        <f t="shared" si="100"/>
        <v>0</v>
      </c>
      <c r="BJ30" s="169"/>
      <c r="BK30" s="39"/>
      <c r="BL30" s="39">
        <f t="shared" si="101"/>
        <v>0</v>
      </c>
      <c r="BM30" s="39"/>
      <c r="BN30" s="39"/>
      <c r="BO30" s="39"/>
      <c r="BP30" s="170">
        <f t="shared" si="102"/>
        <v>0</v>
      </c>
      <c r="BR30" s="169"/>
      <c r="BS30" s="39"/>
      <c r="BT30" s="39">
        <f t="shared" si="103"/>
        <v>0</v>
      </c>
      <c r="BU30" s="39"/>
      <c r="BV30" s="39"/>
      <c r="BW30" s="39"/>
      <c r="BX30" s="170">
        <f t="shared" si="104"/>
        <v>0</v>
      </c>
      <c r="BZ30" s="169"/>
      <c r="CA30" s="39">
        <f>F30</f>
        <v>400</v>
      </c>
      <c r="CB30" s="39">
        <f t="shared" si="105"/>
        <v>60</v>
      </c>
      <c r="CC30" s="39"/>
      <c r="CD30" s="39"/>
      <c r="CE30" s="39"/>
      <c r="CF30" s="170">
        <f t="shared" si="106"/>
        <v>460</v>
      </c>
      <c r="CH30" s="169"/>
      <c r="CI30" s="192">
        <f t="shared" si="107"/>
        <v>400</v>
      </c>
      <c r="CJ30" s="192">
        <f t="shared" si="107"/>
        <v>60</v>
      </c>
      <c r="CK30" s="192">
        <f t="shared" si="107"/>
        <v>0</v>
      </c>
      <c r="CL30" s="192">
        <f t="shared" si="107"/>
        <v>0</v>
      </c>
      <c r="CM30" s="192">
        <f t="shared" si="107"/>
        <v>0</v>
      </c>
      <c r="CN30" s="170">
        <f t="shared" si="108"/>
        <v>460</v>
      </c>
      <c r="CO30" s="243" t="str">
        <f t="shared" si="44"/>
        <v>OK</v>
      </c>
    </row>
    <row r="31" spans="1:93" ht="15.75" thickBot="1" x14ac:dyDescent="0.3">
      <c r="A31" s="3"/>
      <c r="B31" s="92"/>
      <c r="C31" s="93"/>
      <c r="D31" s="160"/>
      <c r="E31" s="169"/>
      <c r="F31" s="39">
        <f t="shared" si="47"/>
        <v>0</v>
      </c>
      <c r="G31" s="39">
        <f t="shared" si="48"/>
        <v>0</v>
      </c>
      <c r="H31" s="39"/>
      <c r="I31" s="39"/>
      <c r="J31" s="39"/>
      <c r="K31" s="170">
        <f t="shared" si="49"/>
        <v>0</v>
      </c>
      <c r="L31" s="243" t="str">
        <f t="shared" si="33"/>
        <v>OK</v>
      </c>
      <c r="N31" s="169"/>
      <c r="O31" s="39"/>
      <c r="P31" s="39">
        <f t="shared" si="89"/>
        <v>0</v>
      </c>
      <c r="Q31" s="39"/>
      <c r="R31" s="39"/>
      <c r="S31" s="39"/>
      <c r="T31" s="170">
        <f t="shared" si="90"/>
        <v>0</v>
      </c>
      <c r="V31" s="169"/>
      <c r="W31" s="39"/>
      <c r="X31" s="39">
        <f t="shared" si="91"/>
        <v>0</v>
      </c>
      <c r="Y31" s="39"/>
      <c r="Z31" s="39"/>
      <c r="AA31" s="39"/>
      <c r="AB31" s="170">
        <f t="shared" si="92"/>
        <v>0</v>
      </c>
      <c r="AD31" s="169"/>
      <c r="AE31" s="39"/>
      <c r="AF31" s="39">
        <f t="shared" si="93"/>
        <v>0</v>
      </c>
      <c r="AG31" s="39"/>
      <c r="AH31" s="39"/>
      <c r="AI31" s="39"/>
      <c r="AJ31" s="170">
        <f t="shared" si="94"/>
        <v>0</v>
      </c>
      <c r="AL31" s="169"/>
      <c r="AM31" s="39"/>
      <c r="AN31" s="39">
        <f t="shared" si="95"/>
        <v>0</v>
      </c>
      <c r="AO31" s="39"/>
      <c r="AP31" s="39"/>
      <c r="AQ31" s="39"/>
      <c r="AR31" s="170">
        <f t="shared" si="96"/>
        <v>0</v>
      </c>
      <c r="AT31" s="169"/>
      <c r="AU31" s="39"/>
      <c r="AV31" s="39">
        <f t="shared" si="97"/>
        <v>0</v>
      </c>
      <c r="AW31" s="39"/>
      <c r="AX31" s="39"/>
      <c r="AY31" s="39"/>
      <c r="AZ31" s="170">
        <f t="shared" si="98"/>
        <v>0</v>
      </c>
      <c r="BB31" s="169"/>
      <c r="BC31" s="39"/>
      <c r="BD31" s="39">
        <f t="shared" si="99"/>
        <v>0</v>
      </c>
      <c r="BE31" s="39"/>
      <c r="BF31" s="39"/>
      <c r="BG31" s="39"/>
      <c r="BH31" s="170">
        <f t="shared" si="100"/>
        <v>0</v>
      </c>
      <c r="BJ31" s="169"/>
      <c r="BK31" s="39"/>
      <c r="BL31" s="39">
        <f t="shared" si="101"/>
        <v>0</v>
      </c>
      <c r="BM31" s="39"/>
      <c r="BN31" s="39"/>
      <c r="BO31" s="39"/>
      <c r="BP31" s="170">
        <f t="shared" si="102"/>
        <v>0</v>
      </c>
      <c r="BR31" s="169"/>
      <c r="BS31" s="39"/>
      <c r="BT31" s="39">
        <f t="shared" si="103"/>
        <v>0</v>
      </c>
      <c r="BU31" s="39"/>
      <c r="BV31" s="39"/>
      <c r="BW31" s="39"/>
      <c r="BX31" s="170">
        <f t="shared" si="104"/>
        <v>0</v>
      </c>
      <c r="BZ31" s="169"/>
      <c r="CA31" s="39"/>
      <c r="CB31" s="39">
        <f t="shared" si="105"/>
        <v>0</v>
      </c>
      <c r="CC31" s="39"/>
      <c r="CD31" s="39"/>
      <c r="CE31" s="39"/>
      <c r="CF31" s="170">
        <f t="shared" si="106"/>
        <v>0</v>
      </c>
      <c r="CH31" s="169"/>
      <c r="CI31" s="192">
        <f t="shared" si="107"/>
        <v>0</v>
      </c>
      <c r="CJ31" s="192">
        <f t="shared" si="107"/>
        <v>0</v>
      </c>
      <c r="CK31" s="192">
        <f t="shared" si="107"/>
        <v>0</v>
      </c>
      <c r="CL31" s="192">
        <f t="shared" si="107"/>
        <v>0</v>
      </c>
      <c r="CM31" s="192">
        <f t="shared" si="107"/>
        <v>0</v>
      </c>
      <c r="CN31" s="170">
        <f t="shared" si="108"/>
        <v>0</v>
      </c>
      <c r="CO31" s="243" t="str">
        <f t="shared" si="44"/>
        <v>OK</v>
      </c>
    </row>
    <row r="32" spans="1:93" ht="16.5" thickBot="1" x14ac:dyDescent="0.3">
      <c r="A32" s="1"/>
      <c r="B32" s="78" t="s">
        <v>83</v>
      </c>
      <c r="C32" s="2"/>
      <c r="D32" s="162"/>
      <c r="E32" s="171"/>
      <c r="F32" s="50">
        <f t="shared" ref="F32:K32" si="109">SUM(F14:F31)</f>
        <v>24800</v>
      </c>
      <c r="G32" s="50">
        <f t="shared" si="109"/>
        <v>3720</v>
      </c>
      <c r="H32" s="50">
        <f t="shared" si="109"/>
        <v>4200</v>
      </c>
      <c r="I32" s="50">
        <f t="shared" si="109"/>
        <v>7100</v>
      </c>
      <c r="J32" s="50">
        <f t="shared" si="109"/>
        <v>0</v>
      </c>
      <c r="K32" s="175">
        <f t="shared" si="109"/>
        <v>39820</v>
      </c>
      <c r="L32" s="243" t="str">
        <f t="shared" si="33"/>
        <v>OK</v>
      </c>
      <c r="N32" s="171"/>
      <c r="O32" s="50">
        <f t="shared" ref="O32:T32" si="110">SUM(O14:O31)</f>
        <v>3580</v>
      </c>
      <c r="P32" s="50">
        <f t="shared" si="110"/>
        <v>537</v>
      </c>
      <c r="Q32" s="50">
        <f t="shared" si="110"/>
        <v>1628.5714285714284</v>
      </c>
      <c r="R32" s="50">
        <f t="shared" si="110"/>
        <v>0</v>
      </c>
      <c r="S32" s="50">
        <f t="shared" si="110"/>
        <v>0</v>
      </c>
      <c r="T32" s="175">
        <f t="shared" si="110"/>
        <v>5745.5714285714284</v>
      </c>
      <c r="V32" s="171"/>
      <c r="W32" s="50">
        <f t="shared" ref="W32:AB32" si="111">SUM(W14:W31)</f>
        <v>1900</v>
      </c>
      <c r="X32" s="50">
        <f t="shared" si="111"/>
        <v>285</v>
      </c>
      <c r="Y32" s="50">
        <f t="shared" si="111"/>
        <v>428.57142857142856</v>
      </c>
      <c r="Z32" s="50">
        <f t="shared" si="111"/>
        <v>525</v>
      </c>
      <c r="AA32" s="50">
        <f t="shared" si="111"/>
        <v>0</v>
      </c>
      <c r="AB32" s="175">
        <f t="shared" si="111"/>
        <v>3138.5714285714284</v>
      </c>
      <c r="AD32" s="171"/>
      <c r="AE32" s="50">
        <f t="shared" ref="AE32:AJ32" si="112">SUM(AE14:AE31)</f>
        <v>5180</v>
      </c>
      <c r="AF32" s="50">
        <f t="shared" si="112"/>
        <v>777</v>
      </c>
      <c r="AG32" s="50">
        <f t="shared" si="112"/>
        <v>428.57142857142856</v>
      </c>
      <c r="AH32" s="50">
        <f t="shared" si="112"/>
        <v>525</v>
      </c>
      <c r="AI32" s="50">
        <f t="shared" si="112"/>
        <v>0</v>
      </c>
      <c r="AJ32" s="175">
        <f t="shared" si="112"/>
        <v>6910.5714285714284</v>
      </c>
      <c r="AL32" s="171"/>
      <c r="AM32" s="50">
        <f t="shared" ref="AM32:AR32" si="113">SUM(AM14:AM31)</f>
        <v>5320</v>
      </c>
      <c r="AN32" s="50">
        <f t="shared" si="113"/>
        <v>798</v>
      </c>
      <c r="AO32" s="50">
        <f t="shared" si="113"/>
        <v>428.57142857142856</v>
      </c>
      <c r="AP32" s="50">
        <f t="shared" si="113"/>
        <v>4125</v>
      </c>
      <c r="AQ32" s="50">
        <f t="shared" si="113"/>
        <v>0</v>
      </c>
      <c r="AR32" s="175">
        <f t="shared" si="113"/>
        <v>10671.571428571428</v>
      </c>
      <c r="AT32" s="171"/>
      <c r="AU32" s="50">
        <f t="shared" ref="AU32:AZ32" si="114">SUM(AU14:AU31)</f>
        <v>4580</v>
      </c>
      <c r="AV32" s="50">
        <f t="shared" si="114"/>
        <v>687</v>
      </c>
      <c r="AW32" s="50">
        <f t="shared" si="114"/>
        <v>428.57142857142856</v>
      </c>
      <c r="AX32" s="50">
        <f t="shared" si="114"/>
        <v>525</v>
      </c>
      <c r="AY32" s="50">
        <f t="shared" si="114"/>
        <v>0</v>
      </c>
      <c r="AZ32" s="175">
        <f t="shared" si="114"/>
        <v>6220.5714285714284</v>
      </c>
      <c r="BB32" s="171"/>
      <c r="BC32" s="50">
        <f t="shared" ref="BC32:BH32" si="115">SUM(BC14:BC31)</f>
        <v>1260</v>
      </c>
      <c r="BD32" s="50">
        <f t="shared" si="115"/>
        <v>189</v>
      </c>
      <c r="BE32" s="50">
        <f t="shared" si="115"/>
        <v>0</v>
      </c>
      <c r="BF32" s="50">
        <f t="shared" si="115"/>
        <v>525</v>
      </c>
      <c r="BG32" s="50">
        <f t="shared" si="115"/>
        <v>0</v>
      </c>
      <c r="BH32" s="175">
        <f t="shared" si="115"/>
        <v>1974</v>
      </c>
      <c r="BJ32" s="171"/>
      <c r="BK32" s="50">
        <f t="shared" ref="BK32:BP32" si="116">SUM(BK14:BK31)</f>
        <v>240</v>
      </c>
      <c r="BL32" s="50">
        <f t="shared" si="116"/>
        <v>36</v>
      </c>
      <c r="BM32" s="50">
        <f t="shared" si="116"/>
        <v>428.57142857142856</v>
      </c>
      <c r="BN32" s="50">
        <f t="shared" si="116"/>
        <v>0</v>
      </c>
      <c r="BO32" s="50">
        <f t="shared" si="116"/>
        <v>0</v>
      </c>
      <c r="BP32" s="175">
        <f t="shared" si="116"/>
        <v>704.57142857142856</v>
      </c>
      <c r="BR32" s="171"/>
      <c r="BS32" s="50">
        <f t="shared" ref="BS32:BX32" si="117">SUM(BS14:BS31)</f>
        <v>1260</v>
      </c>
      <c r="BT32" s="50">
        <f t="shared" si="117"/>
        <v>189</v>
      </c>
      <c r="BU32" s="50">
        <f t="shared" si="117"/>
        <v>0</v>
      </c>
      <c r="BV32" s="50">
        <f t="shared" si="117"/>
        <v>525</v>
      </c>
      <c r="BW32" s="50">
        <f t="shared" si="117"/>
        <v>0</v>
      </c>
      <c r="BX32" s="175">
        <f t="shared" si="117"/>
        <v>1974</v>
      </c>
      <c r="BZ32" s="171"/>
      <c r="CA32" s="50">
        <f t="shared" ref="CA32:CF32" si="118">SUM(CA14:CA31)</f>
        <v>1480</v>
      </c>
      <c r="CB32" s="50">
        <f t="shared" si="118"/>
        <v>222</v>
      </c>
      <c r="CC32" s="50">
        <f t="shared" si="118"/>
        <v>428.57142857142856</v>
      </c>
      <c r="CD32" s="50">
        <f t="shared" si="118"/>
        <v>350</v>
      </c>
      <c r="CE32" s="50">
        <f t="shared" si="118"/>
        <v>0</v>
      </c>
      <c r="CF32" s="175">
        <f t="shared" si="118"/>
        <v>2480.5714285714284</v>
      </c>
      <c r="CH32" s="171"/>
      <c r="CI32" s="50">
        <f t="shared" ref="CI32:CN32" si="119">SUM(CI14:CI31)</f>
        <v>24800</v>
      </c>
      <c r="CJ32" s="50">
        <f t="shared" si="119"/>
        <v>3720</v>
      </c>
      <c r="CK32" s="50">
        <f t="shared" si="119"/>
        <v>4200</v>
      </c>
      <c r="CL32" s="50">
        <f t="shared" si="119"/>
        <v>7100</v>
      </c>
      <c r="CM32" s="50">
        <f t="shared" si="119"/>
        <v>0</v>
      </c>
      <c r="CN32" s="175">
        <f t="shared" si="119"/>
        <v>39820</v>
      </c>
      <c r="CO32" s="243" t="str">
        <f t="shared" si="44"/>
        <v>OK</v>
      </c>
    </row>
    <row r="33" spans="1:93" ht="16.5" thickBot="1" x14ac:dyDescent="0.3">
      <c r="A33" s="4"/>
      <c r="B33" s="79" t="s">
        <v>67</v>
      </c>
      <c r="C33" s="150"/>
      <c r="D33" s="6"/>
      <c r="E33" s="176"/>
      <c r="F33" s="6"/>
      <c r="G33" s="6"/>
      <c r="H33" s="6"/>
      <c r="I33" s="6"/>
      <c r="J33" s="6"/>
      <c r="K33" s="177"/>
      <c r="L33" s="243" t="str">
        <f t="shared" si="33"/>
        <v>OK</v>
      </c>
      <c r="N33" s="176"/>
      <c r="O33" s="6"/>
      <c r="P33" s="6"/>
      <c r="Q33" s="6"/>
      <c r="R33" s="6"/>
      <c r="S33" s="6"/>
      <c r="T33" s="177"/>
      <c r="V33" s="176"/>
      <c r="W33" s="6"/>
      <c r="X33" s="6"/>
      <c r="Y33" s="6"/>
      <c r="Z33" s="6"/>
      <c r="AA33" s="6"/>
      <c r="AB33" s="177"/>
      <c r="AD33" s="176"/>
      <c r="AE33" s="6"/>
      <c r="AF33" s="6"/>
      <c r="AG33" s="6"/>
      <c r="AH33" s="6"/>
      <c r="AI33" s="6"/>
      <c r="AJ33" s="177"/>
      <c r="AL33" s="176"/>
      <c r="AM33" s="6"/>
      <c r="AN33" s="6"/>
      <c r="AO33" s="6"/>
      <c r="AP33" s="6"/>
      <c r="AQ33" s="6"/>
      <c r="AR33" s="177"/>
      <c r="AT33" s="176"/>
      <c r="AU33" s="6"/>
      <c r="AV33" s="6"/>
      <c r="AW33" s="6"/>
      <c r="AX33" s="6"/>
      <c r="AY33" s="6"/>
      <c r="AZ33" s="177"/>
      <c r="BB33" s="176"/>
      <c r="BC33" s="6"/>
      <c r="BD33" s="6"/>
      <c r="BE33" s="6"/>
      <c r="BF33" s="6"/>
      <c r="BG33" s="6"/>
      <c r="BH33" s="177"/>
      <c r="BJ33" s="176"/>
      <c r="BK33" s="6"/>
      <c r="BL33" s="6"/>
      <c r="BM33" s="6"/>
      <c r="BN33" s="6"/>
      <c r="BO33" s="6"/>
      <c r="BP33" s="177"/>
      <c r="BR33" s="176"/>
      <c r="BS33" s="6"/>
      <c r="BT33" s="6"/>
      <c r="BU33" s="6"/>
      <c r="BV33" s="6"/>
      <c r="BW33" s="6"/>
      <c r="BX33" s="177"/>
      <c r="BZ33" s="176"/>
      <c r="CA33" s="6"/>
      <c r="CB33" s="6"/>
      <c r="CC33" s="6"/>
      <c r="CD33" s="6"/>
      <c r="CE33" s="6"/>
      <c r="CF33" s="177"/>
      <c r="CH33" s="176"/>
      <c r="CI33" s="6"/>
      <c r="CJ33" s="6"/>
      <c r="CK33" s="6"/>
      <c r="CL33" s="6"/>
      <c r="CM33" s="6"/>
      <c r="CN33" s="177"/>
      <c r="CO33" s="243" t="str">
        <f t="shared" si="44"/>
        <v>OK</v>
      </c>
    </row>
    <row r="34" spans="1:93" ht="15.75" thickBot="1" x14ac:dyDescent="0.3">
      <c r="A34" s="17"/>
      <c r="B34" s="28" t="s">
        <v>44</v>
      </c>
      <c r="C34" s="115"/>
      <c r="D34" s="164"/>
      <c r="E34" s="178"/>
      <c r="F34" s="18"/>
      <c r="G34" s="18"/>
      <c r="H34" s="18"/>
      <c r="I34" s="18"/>
      <c r="J34" s="18"/>
      <c r="K34" s="179"/>
      <c r="L34" s="243" t="str">
        <f t="shared" si="33"/>
        <v>OK</v>
      </c>
      <c r="N34" s="178"/>
      <c r="O34" s="18"/>
      <c r="P34" s="18"/>
      <c r="Q34" s="18"/>
      <c r="R34" s="18"/>
      <c r="S34" s="18"/>
      <c r="T34" s="179"/>
      <c r="V34" s="178"/>
      <c r="W34" s="18"/>
      <c r="X34" s="18"/>
      <c r="Y34" s="18"/>
      <c r="Z34" s="18"/>
      <c r="AA34" s="18"/>
      <c r="AB34" s="179"/>
      <c r="AD34" s="178"/>
      <c r="AE34" s="18"/>
      <c r="AF34" s="18"/>
      <c r="AG34" s="18"/>
      <c r="AH34" s="18"/>
      <c r="AI34" s="18"/>
      <c r="AJ34" s="179"/>
      <c r="AL34" s="178"/>
      <c r="AM34" s="18"/>
      <c r="AN34" s="18"/>
      <c r="AO34" s="18"/>
      <c r="AP34" s="18"/>
      <c r="AQ34" s="18"/>
      <c r="AR34" s="179"/>
      <c r="AT34" s="178"/>
      <c r="AU34" s="18"/>
      <c r="AV34" s="18"/>
      <c r="AW34" s="18"/>
      <c r="AX34" s="18"/>
      <c r="AY34" s="18"/>
      <c r="AZ34" s="179"/>
      <c r="BB34" s="178"/>
      <c r="BC34" s="18"/>
      <c r="BD34" s="18"/>
      <c r="BE34" s="18"/>
      <c r="BF34" s="18"/>
      <c r="BG34" s="18"/>
      <c r="BH34" s="179"/>
      <c r="BJ34" s="178"/>
      <c r="BK34" s="18"/>
      <c r="BL34" s="18"/>
      <c r="BM34" s="18"/>
      <c r="BN34" s="18"/>
      <c r="BO34" s="18"/>
      <c r="BP34" s="179"/>
      <c r="BR34" s="178"/>
      <c r="BS34" s="18"/>
      <c r="BT34" s="18"/>
      <c r="BU34" s="18"/>
      <c r="BV34" s="18"/>
      <c r="BW34" s="18"/>
      <c r="BX34" s="179"/>
      <c r="BZ34" s="178"/>
      <c r="CA34" s="18"/>
      <c r="CB34" s="18"/>
      <c r="CC34" s="18"/>
      <c r="CD34" s="18"/>
      <c r="CE34" s="18"/>
      <c r="CF34" s="179"/>
      <c r="CH34" s="178"/>
      <c r="CI34" s="18"/>
      <c r="CJ34" s="18"/>
      <c r="CK34" s="18"/>
      <c r="CL34" s="18"/>
      <c r="CM34" s="18"/>
      <c r="CN34" s="179"/>
      <c r="CO34" s="243" t="str">
        <f t="shared" si="44"/>
        <v>OK</v>
      </c>
    </row>
    <row r="35" spans="1:93" ht="15.75" thickBot="1" x14ac:dyDescent="0.3">
      <c r="A35" s="3"/>
      <c r="B35" s="41" t="s">
        <v>250</v>
      </c>
      <c r="C35" s="226" t="s">
        <v>424</v>
      </c>
      <c r="D35" s="225" t="s">
        <v>41</v>
      </c>
      <c r="E35" s="169">
        <v>1</v>
      </c>
      <c r="F35" s="39">
        <f t="shared" ref="F35:F39" si="120">E35*$C$2</f>
        <v>200</v>
      </c>
      <c r="G35" s="39">
        <f t="shared" ref="G35:G39" si="121">F35*0.15</f>
        <v>30</v>
      </c>
      <c r="H35" s="39"/>
      <c r="I35" s="39"/>
      <c r="J35" s="39"/>
      <c r="K35" s="170">
        <f t="shared" ref="K35:K39" si="122">F35+G35+H35+I35+J35</f>
        <v>230</v>
      </c>
      <c r="L35" s="243" t="str">
        <f t="shared" si="33"/>
        <v>OK</v>
      </c>
      <c r="N35" s="169"/>
      <c r="O35" s="39">
        <f>F35</f>
        <v>200</v>
      </c>
      <c r="P35" s="39">
        <f t="shared" ref="P35:P39" si="123">O35*0.15</f>
        <v>30</v>
      </c>
      <c r="Q35" s="39"/>
      <c r="R35" s="39"/>
      <c r="S35" s="39"/>
      <c r="T35" s="170">
        <f t="shared" ref="T35:T39" si="124">O35+P35+Q35+R35+S35</f>
        <v>230</v>
      </c>
      <c r="V35" s="169"/>
      <c r="W35" s="39"/>
      <c r="X35" s="39">
        <f t="shared" ref="X35:X39" si="125">W35*0.15</f>
        <v>0</v>
      </c>
      <c r="Y35" s="39"/>
      <c r="Z35" s="39"/>
      <c r="AA35" s="39"/>
      <c r="AB35" s="170">
        <f t="shared" ref="AB35:AB39" si="126">W35+X35+Y35+Z35+AA35</f>
        <v>0</v>
      </c>
      <c r="AD35" s="169"/>
      <c r="AE35" s="39"/>
      <c r="AF35" s="39">
        <f t="shared" ref="AF35:AF39" si="127">AE35*0.15</f>
        <v>0</v>
      </c>
      <c r="AG35" s="39"/>
      <c r="AH35" s="39"/>
      <c r="AI35" s="39"/>
      <c r="AJ35" s="170">
        <f t="shared" ref="AJ35:AJ39" si="128">AE35+AF35+AG35+AH35+AI35</f>
        <v>0</v>
      </c>
      <c r="AL35" s="169"/>
      <c r="AM35" s="39"/>
      <c r="AN35" s="39">
        <f t="shared" ref="AN35:AN39" si="129">AM35*0.15</f>
        <v>0</v>
      </c>
      <c r="AO35" s="39"/>
      <c r="AP35" s="39"/>
      <c r="AQ35" s="39"/>
      <c r="AR35" s="170">
        <f t="shared" ref="AR35:AR39" si="130">AM35+AN35+AO35+AP35+AQ35</f>
        <v>0</v>
      </c>
      <c r="AT35" s="169"/>
      <c r="AU35" s="39"/>
      <c r="AV35" s="39">
        <f t="shared" ref="AV35:AV39" si="131">AU35*0.15</f>
        <v>0</v>
      </c>
      <c r="AW35" s="39"/>
      <c r="AX35" s="39"/>
      <c r="AY35" s="39"/>
      <c r="AZ35" s="170">
        <f t="shared" ref="AZ35:AZ39" si="132">AU35+AV35+AW35+AX35+AY35</f>
        <v>0</v>
      </c>
      <c r="BB35" s="169"/>
      <c r="BC35" s="39"/>
      <c r="BD35" s="39">
        <f t="shared" ref="BD35:BD39" si="133">BC35*0.15</f>
        <v>0</v>
      </c>
      <c r="BE35" s="39"/>
      <c r="BF35" s="39"/>
      <c r="BG35" s="39"/>
      <c r="BH35" s="170">
        <f t="shared" ref="BH35:BH39" si="134">BC35+BD35+BE35+BF35+BG35</f>
        <v>0</v>
      </c>
      <c r="BJ35" s="169"/>
      <c r="BK35" s="39"/>
      <c r="BL35" s="39">
        <f t="shared" ref="BL35:BL39" si="135">BK35*0.15</f>
        <v>0</v>
      </c>
      <c r="BM35" s="39"/>
      <c r="BN35" s="39"/>
      <c r="BO35" s="39"/>
      <c r="BP35" s="170">
        <f t="shared" ref="BP35:BP39" si="136">BK35+BL35+BM35+BN35+BO35</f>
        <v>0</v>
      </c>
      <c r="BR35" s="169"/>
      <c r="BS35" s="39"/>
      <c r="BT35" s="39">
        <f t="shared" ref="BT35:BT39" si="137">BS35*0.15</f>
        <v>0</v>
      </c>
      <c r="BU35" s="39"/>
      <c r="BV35" s="39"/>
      <c r="BW35" s="39"/>
      <c r="BX35" s="170">
        <f t="shared" ref="BX35:BX39" si="138">BS35+BT35+BU35+BV35+BW35</f>
        <v>0</v>
      </c>
      <c r="BZ35" s="169"/>
      <c r="CA35" s="39"/>
      <c r="CB35" s="39">
        <f t="shared" ref="CB35:CB39" si="139">CA35*0.15</f>
        <v>0</v>
      </c>
      <c r="CC35" s="39"/>
      <c r="CD35" s="39"/>
      <c r="CE35" s="39"/>
      <c r="CF35" s="170">
        <f t="shared" ref="CF35:CF39" si="140">CA35+CB35+CC35+CD35+CE35</f>
        <v>0</v>
      </c>
      <c r="CH35" s="169"/>
      <c r="CI35" s="192">
        <f t="shared" ref="CI35:CM39" si="141">O35+W35+AE35+AM35+AU35+BC35+BK35+BS35+CA35</f>
        <v>200</v>
      </c>
      <c r="CJ35" s="192">
        <f t="shared" si="141"/>
        <v>30</v>
      </c>
      <c r="CK35" s="192">
        <f t="shared" si="141"/>
        <v>0</v>
      </c>
      <c r="CL35" s="192">
        <f t="shared" si="141"/>
        <v>0</v>
      </c>
      <c r="CM35" s="192">
        <f t="shared" si="141"/>
        <v>0</v>
      </c>
      <c r="CN35" s="170">
        <f t="shared" ref="CN35:CN39" si="142">CI35+CJ35+CK35+CL35+CM35</f>
        <v>230</v>
      </c>
      <c r="CO35" s="243" t="str">
        <f t="shared" si="44"/>
        <v>OK</v>
      </c>
    </row>
    <row r="36" spans="1:93" ht="17.25" customHeight="1" thickBot="1" x14ac:dyDescent="0.3">
      <c r="A36" s="3"/>
      <c r="B36" s="41" t="s">
        <v>47</v>
      </c>
      <c r="C36" s="226" t="s">
        <v>10</v>
      </c>
      <c r="D36" s="225" t="s">
        <v>41</v>
      </c>
      <c r="E36" s="169">
        <v>3</v>
      </c>
      <c r="F36" s="39">
        <f t="shared" si="120"/>
        <v>600</v>
      </c>
      <c r="G36" s="39">
        <f t="shared" si="121"/>
        <v>90</v>
      </c>
      <c r="H36" s="39">
        <f>I2</f>
        <v>600</v>
      </c>
      <c r="I36" s="39"/>
      <c r="J36" s="39"/>
      <c r="K36" s="170">
        <f t="shared" si="122"/>
        <v>1290</v>
      </c>
      <c r="L36" s="243" t="str">
        <f t="shared" si="33"/>
        <v>OK</v>
      </c>
      <c r="N36" s="169"/>
      <c r="O36" s="39">
        <f>F36*0.7</f>
        <v>420</v>
      </c>
      <c r="P36" s="39">
        <f t="shared" si="123"/>
        <v>63</v>
      </c>
      <c r="Q36" s="39">
        <f>H36</f>
        <v>600</v>
      </c>
      <c r="R36" s="39">
        <f>I36/2</f>
        <v>0</v>
      </c>
      <c r="S36" s="39"/>
      <c r="T36" s="170">
        <f t="shared" si="124"/>
        <v>1083</v>
      </c>
      <c r="V36" s="169"/>
      <c r="W36" s="39">
        <f>F36*0.3</f>
        <v>180</v>
      </c>
      <c r="X36" s="39">
        <f t="shared" si="125"/>
        <v>27</v>
      </c>
      <c r="Y36" s="39"/>
      <c r="Z36" s="39">
        <f>I36/2</f>
        <v>0</v>
      </c>
      <c r="AA36" s="39"/>
      <c r="AB36" s="170">
        <f t="shared" si="126"/>
        <v>207</v>
      </c>
      <c r="AD36" s="169"/>
      <c r="AE36" s="39"/>
      <c r="AF36" s="39">
        <f t="shared" si="127"/>
        <v>0</v>
      </c>
      <c r="AG36" s="39"/>
      <c r="AH36" s="39"/>
      <c r="AI36" s="39"/>
      <c r="AJ36" s="170">
        <f t="shared" si="128"/>
        <v>0</v>
      </c>
      <c r="AL36" s="169"/>
      <c r="AM36" s="39"/>
      <c r="AN36" s="39">
        <f t="shared" si="129"/>
        <v>0</v>
      </c>
      <c r="AO36" s="39"/>
      <c r="AP36" s="39"/>
      <c r="AQ36" s="39"/>
      <c r="AR36" s="170">
        <f t="shared" si="130"/>
        <v>0</v>
      </c>
      <c r="AT36" s="169"/>
      <c r="AU36" s="39"/>
      <c r="AV36" s="39">
        <f t="shared" si="131"/>
        <v>0</v>
      </c>
      <c r="AW36" s="39"/>
      <c r="AX36" s="39"/>
      <c r="AY36" s="39"/>
      <c r="AZ36" s="170">
        <f t="shared" si="132"/>
        <v>0</v>
      </c>
      <c r="BB36" s="169"/>
      <c r="BC36" s="39"/>
      <c r="BD36" s="39">
        <f t="shared" si="133"/>
        <v>0</v>
      </c>
      <c r="BE36" s="39"/>
      <c r="BF36" s="39"/>
      <c r="BG36" s="39"/>
      <c r="BH36" s="170">
        <f t="shared" si="134"/>
        <v>0</v>
      </c>
      <c r="BJ36" s="169"/>
      <c r="BK36" s="39"/>
      <c r="BL36" s="39">
        <f t="shared" si="135"/>
        <v>0</v>
      </c>
      <c r="BM36" s="39"/>
      <c r="BN36" s="39"/>
      <c r="BO36" s="39"/>
      <c r="BP36" s="170">
        <f t="shared" si="136"/>
        <v>0</v>
      </c>
      <c r="BR36" s="169"/>
      <c r="BS36" s="39"/>
      <c r="BT36" s="39">
        <f t="shared" si="137"/>
        <v>0</v>
      </c>
      <c r="BU36" s="39"/>
      <c r="BV36" s="39"/>
      <c r="BW36" s="39"/>
      <c r="BX36" s="170">
        <f t="shared" si="138"/>
        <v>0</v>
      </c>
      <c r="BZ36" s="169"/>
      <c r="CA36" s="39"/>
      <c r="CB36" s="39">
        <f t="shared" si="139"/>
        <v>0</v>
      </c>
      <c r="CC36" s="39"/>
      <c r="CD36" s="39"/>
      <c r="CE36" s="39"/>
      <c r="CF36" s="170">
        <f t="shared" si="140"/>
        <v>0</v>
      </c>
      <c r="CH36" s="169"/>
      <c r="CI36" s="192">
        <f t="shared" si="141"/>
        <v>600</v>
      </c>
      <c r="CJ36" s="192">
        <f t="shared" si="141"/>
        <v>90</v>
      </c>
      <c r="CK36" s="192">
        <f t="shared" si="141"/>
        <v>600</v>
      </c>
      <c r="CL36" s="192">
        <f t="shared" si="141"/>
        <v>0</v>
      </c>
      <c r="CM36" s="192">
        <f t="shared" si="141"/>
        <v>0</v>
      </c>
      <c r="CN36" s="170">
        <f t="shared" si="142"/>
        <v>1290</v>
      </c>
      <c r="CO36" s="243" t="str">
        <f t="shared" si="44"/>
        <v>OK</v>
      </c>
    </row>
    <row r="37" spans="1:93" ht="30.75" thickBot="1" x14ac:dyDescent="0.3">
      <c r="A37" s="3"/>
      <c r="B37" s="41" t="s">
        <v>50</v>
      </c>
      <c r="C37" s="226" t="s">
        <v>424</v>
      </c>
      <c r="D37" s="225" t="s">
        <v>41</v>
      </c>
      <c r="E37" s="169">
        <v>4</v>
      </c>
      <c r="F37" s="39">
        <f t="shared" si="120"/>
        <v>800</v>
      </c>
      <c r="G37" s="39">
        <f t="shared" si="121"/>
        <v>120</v>
      </c>
      <c r="H37" s="39"/>
      <c r="I37" s="39">
        <v>2000</v>
      </c>
      <c r="J37" s="39"/>
      <c r="K37" s="170">
        <f t="shared" si="122"/>
        <v>2920</v>
      </c>
      <c r="L37" s="243" t="str">
        <f t="shared" si="33"/>
        <v>OK</v>
      </c>
      <c r="N37" s="169"/>
      <c r="O37" s="39">
        <f>F37*0.7</f>
        <v>560</v>
      </c>
      <c r="P37" s="39">
        <f t="shared" si="123"/>
        <v>84</v>
      </c>
      <c r="Q37" s="39"/>
      <c r="R37" s="39"/>
      <c r="S37" s="39"/>
      <c r="T37" s="170">
        <f t="shared" si="124"/>
        <v>644</v>
      </c>
      <c r="V37" s="169"/>
      <c r="W37" s="39">
        <f>F37*0.3</f>
        <v>240</v>
      </c>
      <c r="X37" s="39">
        <f t="shared" si="125"/>
        <v>36</v>
      </c>
      <c r="Y37" s="39"/>
      <c r="Z37" s="39">
        <f>I37</f>
        <v>2000</v>
      </c>
      <c r="AA37" s="39"/>
      <c r="AB37" s="170">
        <f t="shared" si="126"/>
        <v>2276</v>
      </c>
      <c r="AD37" s="169"/>
      <c r="AE37" s="39"/>
      <c r="AF37" s="39">
        <f t="shared" si="127"/>
        <v>0</v>
      </c>
      <c r="AG37" s="39"/>
      <c r="AH37" s="39"/>
      <c r="AI37" s="39"/>
      <c r="AJ37" s="170">
        <f t="shared" si="128"/>
        <v>0</v>
      </c>
      <c r="AL37" s="169"/>
      <c r="AM37" s="39"/>
      <c r="AN37" s="39">
        <f t="shared" si="129"/>
        <v>0</v>
      </c>
      <c r="AO37" s="39"/>
      <c r="AP37" s="39"/>
      <c r="AQ37" s="39"/>
      <c r="AR37" s="170">
        <f t="shared" si="130"/>
        <v>0</v>
      </c>
      <c r="AT37" s="169"/>
      <c r="AU37" s="39"/>
      <c r="AV37" s="39">
        <f t="shared" si="131"/>
        <v>0</v>
      </c>
      <c r="AW37" s="39"/>
      <c r="AX37" s="39"/>
      <c r="AY37" s="39"/>
      <c r="AZ37" s="170">
        <f t="shared" si="132"/>
        <v>0</v>
      </c>
      <c r="BB37" s="169"/>
      <c r="BC37" s="39"/>
      <c r="BD37" s="39">
        <f t="shared" si="133"/>
        <v>0</v>
      </c>
      <c r="BE37" s="39"/>
      <c r="BF37" s="39"/>
      <c r="BG37" s="39"/>
      <c r="BH37" s="170">
        <f t="shared" si="134"/>
        <v>0</v>
      </c>
      <c r="BJ37" s="169"/>
      <c r="BK37" s="39"/>
      <c r="BL37" s="39">
        <f t="shared" si="135"/>
        <v>0</v>
      </c>
      <c r="BM37" s="39"/>
      <c r="BN37" s="39"/>
      <c r="BO37" s="39"/>
      <c r="BP37" s="170">
        <f t="shared" si="136"/>
        <v>0</v>
      </c>
      <c r="BR37" s="169"/>
      <c r="BS37" s="39"/>
      <c r="BT37" s="39">
        <f t="shared" si="137"/>
        <v>0</v>
      </c>
      <c r="BU37" s="39"/>
      <c r="BV37" s="39"/>
      <c r="BW37" s="39"/>
      <c r="BX37" s="170">
        <f t="shared" si="138"/>
        <v>0</v>
      </c>
      <c r="BZ37" s="169"/>
      <c r="CA37" s="39"/>
      <c r="CB37" s="39">
        <f t="shared" si="139"/>
        <v>0</v>
      </c>
      <c r="CC37" s="39"/>
      <c r="CD37" s="39"/>
      <c r="CE37" s="39"/>
      <c r="CF37" s="170">
        <f t="shared" si="140"/>
        <v>0</v>
      </c>
      <c r="CH37" s="169"/>
      <c r="CI37" s="192">
        <f t="shared" si="141"/>
        <v>800</v>
      </c>
      <c r="CJ37" s="192">
        <f t="shared" si="141"/>
        <v>120</v>
      </c>
      <c r="CK37" s="192">
        <f t="shared" si="141"/>
        <v>0</v>
      </c>
      <c r="CL37" s="192">
        <f t="shared" si="141"/>
        <v>2000</v>
      </c>
      <c r="CM37" s="192">
        <f t="shared" si="141"/>
        <v>0</v>
      </c>
      <c r="CN37" s="170">
        <f t="shared" si="142"/>
        <v>2920</v>
      </c>
      <c r="CO37" s="243" t="str">
        <f t="shared" si="44"/>
        <v>OK</v>
      </c>
    </row>
    <row r="38" spans="1:93" ht="15.75" thickBot="1" x14ac:dyDescent="0.3">
      <c r="A38" s="3"/>
      <c r="B38" s="41" t="s">
        <v>261</v>
      </c>
      <c r="C38" s="226" t="s">
        <v>424</v>
      </c>
      <c r="D38" s="225" t="s">
        <v>41</v>
      </c>
      <c r="E38" s="169">
        <v>2</v>
      </c>
      <c r="F38" s="39">
        <f t="shared" si="120"/>
        <v>400</v>
      </c>
      <c r="G38" s="39">
        <f t="shared" si="121"/>
        <v>60</v>
      </c>
      <c r="H38" s="39"/>
      <c r="I38" s="39">
        <v>300</v>
      </c>
      <c r="J38" s="39"/>
      <c r="K38" s="170">
        <f t="shared" si="122"/>
        <v>760</v>
      </c>
      <c r="L38" s="243" t="str">
        <f t="shared" si="33"/>
        <v>OK</v>
      </c>
      <c r="N38" s="169"/>
      <c r="O38" s="39">
        <f>F38</f>
        <v>400</v>
      </c>
      <c r="P38" s="39">
        <f t="shared" si="123"/>
        <v>60</v>
      </c>
      <c r="Q38" s="39"/>
      <c r="R38" s="39">
        <f>I38</f>
        <v>300</v>
      </c>
      <c r="S38" s="39"/>
      <c r="T38" s="170">
        <f t="shared" si="124"/>
        <v>760</v>
      </c>
      <c r="V38" s="169"/>
      <c r="W38" s="39"/>
      <c r="X38" s="39">
        <f t="shared" si="125"/>
        <v>0</v>
      </c>
      <c r="Y38" s="39"/>
      <c r="Z38" s="39"/>
      <c r="AA38" s="39"/>
      <c r="AB38" s="170">
        <f t="shared" si="126"/>
        <v>0</v>
      </c>
      <c r="AD38" s="169"/>
      <c r="AE38" s="39"/>
      <c r="AF38" s="39">
        <f t="shared" si="127"/>
        <v>0</v>
      </c>
      <c r="AG38" s="39"/>
      <c r="AH38" s="39"/>
      <c r="AI38" s="39"/>
      <c r="AJ38" s="170">
        <f t="shared" si="128"/>
        <v>0</v>
      </c>
      <c r="AL38" s="169"/>
      <c r="AM38" s="39"/>
      <c r="AN38" s="39">
        <f t="shared" si="129"/>
        <v>0</v>
      </c>
      <c r="AO38" s="39"/>
      <c r="AP38" s="39"/>
      <c r="AQ38" s="39"/>
      <c r="AR38" s="170">
        <f t="shared" si="130"/>
        <v>0</v>
      </c>
      <c r="AT38" s="169"/>
      <c r="AU38" s="39"/>
      <c r="AV38" s="39">
        <f t="shared" si="131"/>
        <v>0</v>
      </c>
      <c r="AW38" s="39"/>
      <c r="AX38" s="39"/>
      <c r="AY38" s="39"/>
      <c r="AZ38" s="170">
        <f t="shared" si="132"/>
        <v>0</v>
      </c>
      <c r="BB38" s="169"/>
      <c r="BC38" s="39"/>
      <c r="BD38" s="39">
        <f t="shared" si="133"/>
        <v>0</v>
      </c>
      <c r="BE38" s="39"/>
      <c r="BF38" s="39"/>
      <c r="BG38" s="39"/>
      <c r="BH38" s="170">
        <f t="shared" si="134"/>
        <v>0</v>
      </c>
      <c r="BJ38" s="169"/>
      <c r="BK38" s="39"/>
      <c r="BL38" s="39">
        <f t="shared" si="135"/>
        <v>0</v>
      </c>
      <c r="BM38" s="39"/>
      <c r="BN38" s="39"/>
      <c r="BO38" s="39"/>
      <c r="BP38" s="170">
        <f t="shared" si="136"/>
        <v>0</v>
      </c>
      <c r="BR38" s="169"/>
      <c r="BS38" s="39"/>
      <c r="BT38" s="39">
        <f t="shared" si="137"/>
        <v>0</v>
      </c>
      <c r="BU38" s="39"/>
      <c r="BV38" s="39"/>
      <c r="BW38" s="39"/>
      <c r="BX38" s="170">
        <f t="shared" si="138"/>
        <v>0</v>
      </c>
      <c r="BZ38" s="169"/>
      <c r="CA38" s="39"/>
      <c r="CB38" s="39">
        <f t="shared" si="139"/>
        <v>0</v>
      </c>
      <c r="CC38" s="39"/>
      <c r="CD38" s="39"/>
      <c r="CE38" s="39"/>
      <c r="CF38" s="170">
        <f t="shared" si="140"/>
        <v>0</v>
      </c>
      <c r="CH38" s="169"/>
      <c r="CI38" s="192">
        <f t="shared" si="141"/>
        <v>400</v>
      </c>
      <c r="CJ38" s="192">
        <f t="shared" si="141"/>
        <v>60</v>
      </c>
      <c r="CK38" s="192">
        <f t="shared" si="141"/>
        <v>0</v>
      </c>
      <c r="CL38" s="192">
        <f t="shared" si="141"/>
        <v>300</v>
      </c>
      <c r="CM38" s="192">
        <f t="shared" si="141"/>
        <v>0</v>
      </c>
      <c r="CN38" s="170">
        <f t="shared" si="142"/>
        <v>760</v>
      </c>
      <c r="CO38" s="243" t="str">
        <f t="shared" si="44"/>
        <v>OK</v>
      </c>
    </row>
    <row r="39" spans="1:93" ht="15.75" thickBot="1" x14ac:dyDescent="0.3">
      <c r="A39" s="3"/>
      <c r="B39" s="41"/>
      <c r="C39" s="122"/>
      <c r="D39" s="160"/>
      <c r="E39" s="169"/>
      <c r="F39" s="39">
        <f t="shared" si="120"/>
        <v>0</v>
      </c>
      <c r="G39" s="39">
        <f t="shared" si="121"/>
        <v>0</v>
      </c>
      <c r="H39" s="39"/>
      <c r="I39" s="39"/>
      <c r="J39" s="39"/>
      <c r="K39" s="170">
        <f t="shared" si="122"/>
        <v>0</v>
      </c>
      <c r="L39" s="243" t="str">
        <f t="shared" si="33"/>
        <v>OK</v>
      </c>
      <c r="N39" s="169"/>
      <c r="O39" s="39"/>
      <c r="P39" s="39">
        <f t="shared" si="123"/>
        <v>0</v>
      </c>
      <c r="Q39" s="39"/>
      <c r="R39" s="39"/>
      <c r="S39" s="39"/>
      <c r="T39" s="170">
        <f t="shared" si="124"/>
        <v>0</v>
      </c>
      <c r="V39" s="169"/>
      <c r="W39" s="39"/>
      <c r="X39" s="39">
        <f t="shared" si="125"/>
        <v>0</v>
      </c>
      <c r="Y39" s="39"/>
      <c r="Z39" s="39"/>
      <c r="AA39" s="39"/>
      <c r="AB39" s="170">
        <f t="shared" si="126"/>
        <v>0</v>
      </c>
      <c r="AD39" s="169"/>
      <c r="AE39" s="39"/>
      <c r="AF39" s="39">
        <f t="shared" si="127"/>
        <v>0</v>
      </c>
      <c r="AG39" s="39"/>
      <c r="AH39" s="39"/>
      <c r="AI39" s="39"/>
      <c r="AJ39" s="170">
        <f t="shared" si="128"/>
        <v>0</v>
      </c>
      <c r="AL39" s="169"/>
      <c r="AM39" s="39"/>
      <c r="AN39" s="39">
        <f t="shared" si="129"/>
        <v>0</v>
      </c>
      <c r="AO39" s="39"/>
      <c r="AP39" s="39"/>
      <c r="AQ39" s="39"/>
      <c r="AR39" s="170">
        <f t="shared" si="130"/>
        <v>0</v>
      </c>
      <c r="AT39" s="169"/>
      <c r="AU39" s="39"/>
      <c r="AV39" s="39">
        <f t="shared" si="131"/>
        <v>0</v>
      </c>
      <c r="AW39" s="39"/>
      <c r="AX39" s="39"/>
      <c r="AY39" s="39"/>
      <c r="AZ39" s="170">
        <f t="shared" si="132"/>
        <v>0</v>
      </c>
      <c r="BB39" s="169"/>
      <c r="BC39" s="39"/>
      <c r="BD39" s="39">
        <f t="shared" si="133"/>
        <v>0</v>
      </c>
      <c r="BE39" s="39"/>
      <c r="BF39" s="39"/>
      <c r="BG39" s="39"/>
      <c r="BH39" s="170">
        <f t="shared" si="134"/>
        <v>0</v>
      </c>
      <c r="BJ39" s="169"/>
      <c r="BK39" s="39"/>
      <c r="BL39" s="39">
        <f t="shared" si="135"/>
        <v>0</v>
      </c>
      <c r="BM39" s="39"/>
      <c r="BN39" s="39"/>
      <c r="BO39" s="39"/>
      <c r="BP39" s="170">
        <f t="shared" si="136"/>
        <v>0</v>
      </c>
      <c r="BR39" s="169"/>
      <c r="BS39" s="39"/>
      <c r="BT39" s="39">
        <f t="shared" si="137"/>
        <v>0</v>
      </c>
      <c r="BU39" s="39"/>
      <c r="BV39" s="39"/>
      <c r="BW39" s="39"/>
      <c r="BX39" s="170">
        <f t="shared" si="138"/>
        <v>0</v>
      </c>
      <c r="BZ39" s="169"/>
      <c r="CA39" s="39"/>
      <c r="CB39" s="39">
        <f t="shared" si="139"/>
        <v>0</v>
      </c>
      <c r="CC39" s="39"/>
      <c r="CD39" s="39"/>
      <c r="CE39" s="39"/>
      <c r="CF39" s="170">
        <f t="shared" si="140"/>
        <v>0</v>
      </c>
      <c r="CH39" s="169"/>
      <c r="CI39" s="192">
        <f t="shared" si="141"/>
        <v>0</v>
      </c>
      <c r="CJ39" s="192">
        <f t="shared" si="141"/>
        <v>0</v>
      </c>
      <c r="CK39" s="192">
        <f t="shared" si="141"/>
        <v>0</v>
      </c>
      <c r="CL39" s="192">
        <f t="shared" si="141"/>
        <v>0</v>
      </c>
      <c r="CM39" s="192">
        <f t="shared" si="141"/>
        <v>0</v>
      </c>
      <c r="CN39" s="170">
        <f t="shared" si="142"/>
        <v>0</v>
      </c>
      <c r="CO39" s="243" t="str">
        <f t="shared" si="44"/>
        <v>OK</v>
      </c>
    </row>
    <row r="40" spans="1:93" ht="15.75" thickBot="1" x14ac:dyDescent="0.3">
      <c r="A40" s="17"/>
      <c r="B40" s="28" t="s">
        <v>52</v>
      </c>
      <c r="C40" s="115"/>
      <c r="D40" s="20"/>
      <c r="E40" s="178"/>
      <c r="F40" s="18"/>
      <c r="G40" s="18"/>
      <c r="H40" s="18"/>
      <c r="I40" s="18"/>
      <c r="J40" s="18"/>
      <c r="K40" s="179"/>
      <c r="L40" s="243" t="str">
        <f t="shared" si="33"/>
        <v>OK</v>
      </c>
      <c r="N40" s="178"/>
      <c r="O40" s="18"/>
      <c r="P40" s="18"/>
      <c r="Q40" s="18"/>
      <c r="R40" s="18"/>
      <c r="S40" s="18"/>
      <c r="T40" s="179"/>
      <c r="V40" s="178"/>
      <c r="W40" s="18"/>
      <c r="X40" s="18"/>
      <c r="Y40" s="18"/>
      <c r="Z40" s="18"/>
      <c r="AA40" s="18"/>
      <c r="AB40" s="179"/>
      <c r="AD40" s="178"/>
      <c r="AE40" s="18"/>
      <c r="AF40" s="18"/>
      <c r="AG40" s="18"/>
      <c r="AH40" s="18"/>
      <c r="AI40" s="18"/>
      <c r="AJ40" s="179"/>
      <c r="AL40" s="178"/>
      <c r="AM40" s="18"/>
      <c r="AN40" s="18"/>
      <c r="AO40" s="18"/>
      <c r="AP40" s="18"/>
      <c r="AQ40" s="18"/>
      <c r="AR40" s="179"/>
      <c r="AT40" s="178"/>
      <c r="AU40" s="18"/>
      <c r="AV40" s="18"/>
      <c r="AW40" s="18"/>
      <c r="AX40" s="18"/>
      <c r="AY40" s="18"/>
      <c r="AZ40" s="179"/>
      <c r="BB40" s="178"/>
      <c r="BC40" s="18"/>
      <c r="BD40" s="18"/>
      <c r="BE40" s="18"/>
      <c r="BF40" s="18"/>
      <c r="BG40" s="18"/>
      <c r="BH40" s="179"/>
      <c r="BJ40" s="178"/>
      <c r="BK40" s="18"/>
      <c r="BL40" s="18"/>
      <c r="BM40" s="18"/>
      <c r="BN40" s="18"/>
      <c r="BO40" s="18"/>
      <c r="BP40" s="179"/>
      <c r="BR40" s="178"/>
      <c r="BS40" s="18"/>
      <c r="BT40" s="18"/>
      <c r="BU40" s="18"/>
      <c r="BV40" s="18"/>
      <c r="BW40" s="18"/>
      <c r="BX40" s="179"/>
      <c r="BZ40" s="178"/>
      <c r="CA40" s="18"/>
      <c r="CB40" s="18"/>
      <c r="CC40" s="18"/>
      <c r="CD40" s="18"/>
      <c r="CE40" s="18"/>
      <c r="CF40" s="179"/>
      <c r="CH40" s="178"/>
      <c r="CI40" s="18"/>
      <c r="CJ40" s="18"/>
      <c r="CK40" s="18"/>
      <c r="CL40" s="18"/>
      <c r="CM40" s="18"/>
      <c r="CN40" s="179"/>
      <c r="CO40" s="243" t="str">
        <f t="shared" si="44"/>
        <v>OK</v>
      </c>
    </row>
    <row r="41" spans="1:93" ht="15.75" thickBot="1" x14ac:dyDescent="0.3">
      <c r="A41" s="3"/>
      <c r="B41" s="41" t="s">
        <v>253</v>
      </c>
      <c r="C41" s="226" t="s">
        <v>424</v>
      </c>
      <c r="D41" s="225" t="s">
        <v>41</v>
      </c>
      <c r="E41" s="169">
        <v>7</v>
      </c>
      <c r="F41" s="39">
        <f t="shared" ref="F41:F44" si="143">E41*$C$2</f>
        <v>1400</v>
      </c>
      <c r="G41" s="39">
        <f t="shared" ref="G41:G44" si="144">F41*0.15</f>
        <v>210</v>
      </c>
      <c r="H41" s="39"/>
      <c r="I41" s="39"/>
      <c r="J41" s="39"/>
      <c r="K41" s="170">
        <f t="shared" ref="K41:K44" si="145">F41+G41+H41+I41+J41</f>
        <v>1610</v>
      </c>
      <c r="L41" s="243" t="str">
        <f t="shared" si="33"/>
        <v>OK</v>
      </c>
      <c r="N41" s="169"/>
      <c r="O41" s="39">
        <f>$F$41*0.1</f>
        <v>140</v>
      </c>
      <c r="P41" s="39">
        <f t="shared" ref="P41:P44" si="146">O41*0.15</f>
        <v>21</v>
      </c>
      <c r="Q41" s="39"/>
      <c r="R41" s="39"/>
      <c r="S41" s="39"/>
      <c r="T41" s="170">
        <f t="shared" ref="T41:T44" si="147">O41+P41+Q41+R41+S41</f>
        <v>161</v>
      </c>
      <c r="V41" s="169"/>
      <c r="W41" s="39">
        <f>$F$41*0.05</f>
        <v>70</v>
      </c>
      <c r="X41" s="39">
        <f t="shared" ref="X41:X44" si="148">W41*0.15</f>
        <v>10.5</v>
      </c>
      <c r="Y41" s="39"/>
      <c r="Z41" s="39"/>
      <c r="AA41" s="39"/>
      <c r="AB41" s="170">
        <f t="shared" ref="AB41:AB44" si="149">W41+X41+Y41+Z41+AA41</f>
        <v>80.5</v>
      </c>
      <c r="AD41" s="169"/>
      <c r="AE41" s="39">
        <f>$F$41*0.2</f>
        <v>280</v>
      </c>
      <c r="AF41" s="39">
        <f t="shared" ref="AF41:AF44" si="150">AE41*0.15</f>
        <v>42</v>
      </c>
      <c r="AG41" s="39"/>
      <c r="AH41" s="39"/>
      <c r="AI41" s="39"/>
      <c r="AJ41" s="170">
        <f t="shared" ref="AJ41:AJ44" si="151">AE41+AF41+AG41+AH41+AI41</f>
        <v>322</v>
      </c>
      <c r="AL41" s="169"/>
      <c r="AM41" s="39">
        <f>$F$41*0.25</f>
        <v>350</v>
      </c>
      <c r="AN41" s="39">
        <f t="shared" ref="AN41:AN44" si="152">AM41*0.15</f>
        <v>52.5</v>
      </c>
      <c r="AO41" s="39"/>
      <c r="AP41" s="39"/>
      <c r="AQ41" s="39"/>
      <c r="AR41" s="170">
        <f t="shared" ref="AR41:AR44" si="153">AM41+AN41+AO41+AP41+AQ41</f>
        <v>402.5</v>
      </c>
      <c r="AT41" s="169"/>
      <c r="AU41" s="39">
        <f>$F$41*0.2</f>
        <v>280</v>
      </c>
      <c r="AV41" s="39">
        <f t="shared" ref="AV41:AV44" si="154">AU41*0.15</f>
        <v>42</v>
      </c>
      <c r="AW41" s="39"/>
      <c r="AX41" s="39"/>
      <c r="AY41" s="39"/>
      <c r="AZ41" s="170">
        <f t="shared" ref="AZ41:AZ44" si="155">AU41+AV41+AW41+AX41+AY41</f>
        <v>322</v>
      </c>
      <c r="BB41" s="169"/>
      <c r="BC41" s="39">
        <f>$F$41*0.05</f>
        <v>70</v>
      </c>
      <c r="BD41" s="39">
        <f t="shared" ref="BD41:BD44" si="156">BC41*0.15</f>
        <v>10.5</v>
      </c>
      <c r="BE41" s="39"/>
      <c r="BF41" s="39"/>
      <c r="BG41" s="39"/>
      <c r="BH41" s="170">
        <f t="shared" ref="BH41:BH44" si="157">BC41+BD41+BE41+BF41+BG41</f>
        <v>80.5</v>
      </c>
      <c r="BJ41" s="169"/>
      <c r="BK41" s="39">
        <f>$F$41*0.05</f>
        <v>70</v>
      </c>
      <c r="BL41" s="39">
        <f t="shared" ref="BL41:BL44" si="158">BK41*0.15</f>
        <v>10.5</v>
      </c>
      <c r="BM41" s="39"/>
      <c r="BN41" s="39"/>
      <c r="BO41" s="39"/>
      <c r="BP41" s="170">
        <f t="shared" ref="BP41:BP44" si="159">BK41+BL41+BM41+BN41+BO41</f>
        <v>80.5</v>
      </c>
      <c r="BR41" s="169"/>
      <c r="BS41" s="39">
        <f>$F$41*0.05</f>
        <v>70</v>
      </c>
      <c r="BT41" s="39">
        <f t="shared" ref="BT41:BT44" si="160">BS41*0.15</f>
        <v>10.5</v>
      </c>
      <c r="BU41" s="39"/>
      <c r="BV41" s="39"/>
      <c r="BW41" s="39"/>
      <c r="BX41" s="170">
        <f t="shared" ref="BX41:BX44" si="161">BS41+BT41+BU41+BV41+BW41</f>
        <v>80.5</v>
      </c>
      <c r="BZ41" s="169"/>
      <c r="CA41" s="39">
        <f>$F$41*0.05</f>
        <v>70</v>
      </c>
      <c r="CB41" s="39">
        <f t="shared" ref="CB41:CB44" si="162">CA41*0.15</f>
        <v>10.5</v>
      </c>
      <c r="CC41" s="39"/>
      <c r="CD41" s="39"/>
      <c r="CE41" s="39"/>
      <c r="CF41" s="170">
        <f t="shared" ref="CF41:CF44" si="163">CA41+CB41+CC41+CD41+CE41</f>
        <v>80.5</v>
      </c>
      <c r="CH41" s="169"/>
      <c r="CI41" s="192">
        <f t="shared" ref="CI41:CM44" si="164">O41+W41+AE41+AM41+AU41+BC41+BK41+BS41+CA41</f>
        <v>1400</v>
      </c>
      <c r="CJ41" s="192">
        <f t="shared" si="164"/>
        <v>210</v>
      </c>
      <c r="CK41" s="192">
        <f t="shared" si="164"/>
        <v>0</v>
      </c>
      <c r="CL41" s="192">
        <f t="shared" si="164"/>
        <v>0</v>
      </c>
      <c r="CM41" s="192">
        <f t="shared" si="164"/>
        <v>0</v>
      </c>
      <c r="CN41" s="170">
        <f t="shared" ref="CN41:CN44" si="165">CI41+CJ41+CK41+CL41+CM41</f>
        <v>1610</v>
      </c>
      <c r="CO41" s="243" t="str">
        <f t="shared" si="44"/>
        <v>OK</v>
      </c>
    </row>
    <row r="42" spans="1:93" ht="15.75" thickBot="1" x14ac:dyDescent="0.3">
      <c r="A42" s="3"/>
      <c r="B42" s="41" t="s">
        <v>54</v>
      </c>
      <c r="C42" s="226" t="s">
        <v>424</v>
      </c>
      <c r="D42" s="225" t="s">
        <v>41</v>
      </c>
      <c r="E42" s="169">
        <v>3</v>
      </c>
      <c r="F42" s="39">
        <f t="shared" si="143"/>
        <v>600</v>
      </c>
      <c r="G42" s="39">
        <f t="shared" si="144"/>
        <v>90</v>
      </c>
      <c r="H42" s="39"/>
      <c r="I42" s="39"/>
      <c r="J42" s="39"/>
      <c r="K42" s="170">
        <f t="shared" si="145"/>
        <v>690</v>
      </c>
      <c r="L42" s="243" t="str">
        <f t="shared" si="33"/>
        <v>OK</v>
      </c>
      <c r="N42" s="169"/>
      <c r="O42" s="39">
        <f>$F$42*0.1</f>
        <v>60</v>
      </c>
      <c r="P42" s="39">
        <f t="shared" si="146"/>
        <v>9</v>
      </c>
      <c r="Q42" s="39"/>
      <c r="R42" s="39"/>
      <c r="S42" s="39"/>
      <c r="T42" s="170">
        <f t="shared" si="147"/>
        <v>69</v>
      </c>
      <c r="V42" s="169"/>
      <c r="W42" s="39">
        <f>$F$42*0.05</f>
        <v>30</v>
      </c>
      <c r="X42" s="39">
        <f t="shared" si="148"/>
        <v>4.5</v>
      </c>
      <c r="Y42" s="39"/>
      <c r="Z42" s="39"/>
      <c r="AA42" s="39"/>
      <c r="AB42" s="170">
        <f t="shared" si="149"/>
        <v>34.5</v>
      </c>
      <c r="AD42" s="169"/>
      <c r="AE42" s="39">
        <f>$F$42*0.2</f>
        <v>120</v>
      </c>
      <c r="AF42" s="39">
        <f t="shared" si="150"/>
        <v>18</v>
      </c>
      <c r="AG42" s="39"/>
      <c r="AH42" s="39"/>
      <c r="AI42" s="39"/>
      <c r="AJ42" s="170">
        <f t="shared" si="151"/>
        <v>138</v>
      </c>
      <c r="AL42" s="169"/>
      <c r="AM42" s="39">
        <f>$F$42*0.25</f>
        <v>150</v>
      </c>
      <c r="AN42" s="39">
        <f t="shared" si="152"/>
        <v>22.5</v>
      </c>
      <c r="AO42" s="39"/>
      <c r="AP42" s="39"/>
      <c r="AQ42" s="39"/>
      <c r="AR42" s="170">
        <f t="shared" si="153"/>
        <v>172.5</v>
      </c>
      <c r="AT42" s="169"/>
      <c r="AU42" s="39">
        <f>$F$42*0.2</f>
        <v>120</v>
      </c>
      <c r="AV42" s="39">
        <f t="shared" si="154"/>
        <v>18</v>
      </c>
      <c r="AW42" s="39"/>
      <c r="AX42" s="39"/>
      <c r="AY42" s="39"/>
      <c r="AZ42" s="170">
        <f t="shared" si="155"/>
        <v>138</v>
      </c>
      <c r="BB42" s="169"/>
      <c r="BC42" s="39">
        <f>$F$42*0.05</f>
        <v>30</v>
      </c>
      <c r="BD42" s="39">
        <f t="shared" si="156"/>
        <v>4.5</v>
      </c>
      <c r="BE42" s="39"/>
      <c r="BF42" s="39"/>
      <c r="BG42" s="39"/>
      <c r="BH42" s="170">
        <f t="shared" si="157"/>
        <v>34.5</v>
      </c>
      <c r="BJ42" s="169"/>
      <c r="BK42" s="39">
        <f>$F$42*0.05</f>
        <v>30</v>
      </c>
      <c r="BL42" s="39">
        <f t="shared" si="158"/>
        <v>4.5</v>
      </c>
      <c r="BM42" s="39"/>
      <c r="BN42" s="39"/>
      <c r="BO42" s="39"/>
      <c r="BP42" s="170">
        <f t="shared" si="159"/>
        <v>34.5</v>
      </c>
      <c r="BR42" s="169"/>
      <c r="BS42" s="39">
        <f>$F$42*0.05</f>
        <v>30</v>
      </c>
      <c r="BT42" s="39">
        <f t="shared" si="160"/>
        <v>4.5</v>
      </c>
      <c r="BU42" s="39"/>
      <c r="BV42" s="39"/>
      <c r="BW42" s="39"/>
      <c r="BX42" s="170">
        <f t="shared" si="161"/>
        <v>34.5</v>
      </c>
      <c r="BZ42" s="169"/>
      <c r="CA42" s="39">
        <f>$F$42*0.05</f>
        <v>30</v>
      </c>
      <c r="CB42" s="39">
        <f t="shared" si="162"/>
        <v>4.5</v>
      </c>
      <c r="CC42" s="39"/>
      <c r="CD42" s="39"/>
      <c r="CE42" s="39"/>
      <c r="CF42" s="170">
        <f t="shared" si="163"/>
        <v>34.5</v>
      </c>
      <c r="CH42" s="169"/>
      <c r="CI42" s="192">
        <f t="shared" si="164"/>
        <v>600</v>
      </c>
      <c r="CJ42" s="192">
        <f t="shared" si="164"/>
        <v>90</v>
      </c>
      <c r="CK42" s="192">
        <f t="shared" si="164"/>
        <v>0</v>
      </c>
      <c r="CL42" s="192">
        <f t="shared" si="164"/>
        <v>0</v>
      </c>
      <c r="CM42" s="192">
        <f t="shared" si="164"/>
        <v>0</v>
      </c>
      <c r="CN42" s="170">
        <f t="shared" si="165"/>
        <v>690</v>
      </c>
      <c r="CO42" s="243" t="str">
        <f t="shared" si="44"/>
        <v>OK</v>
      </c>
    </row>
    <row r="43" spans="1:93" ht="15.75" thickBot="1" x14ac:dyDescent="0.3">
      <c r="A43" s="3"/>
      <c r="B43" s="41"/>
      <c r="C43" s="122"/>
      <c r="D43" s="7"/>
      <c r="E43" s="169"/>
      <c r="F43" s="39">
        <f t="shared" si="143"/>
        <v>0</v>
      </c>
      <c r="G43" s="39">
        <f t="shared" si="144"/>
        <v>0</v>
      </c>
      <c r="H43" s="39"/>
      <c r="I43" s="39"/>
      <c r="J43" s="39"/>
      <c r="K43" s="170">
        <f t="shared" si="145"/>
        <v>0</v>
      </c>
      <c r="L43" s="243" t="str">
        <f t="shared" si="33"/>
        <v>OK</v>
      </c>
      <c r="N43" s="169"/>
      <c r="O43" s="39"/>
      <c r="P43" s="39">
        <f t="shared" si="146"/>
        <v>0</v>
      </c>
      <c r="Q43" s="39"/>
      <c r="R43" s="39"/>
      <c r="S43" s="39"/>
      <c r="T43" s="170">
        <f t="shared" si="147"/>
        <v>0</v>
      </c>
      <c r="V43" s="169"/>
      <c r="W43" s="39"/>
      <c r="X43" s="39">
        <f t="shared" si="148"/>
        <v>0</v>
      </c>
      <c r="Y43" s="39"/>
      <c r="Z43" s="39"/>
      <c r="AA43" s="39"/>
      <c r="AB43" s="170">
        <f t="shared" si="149"/>
        <v>0</v>
      </c>
      <c r="AD43" s="169"/>
      <c r="AE43" s="39"/>
      <c r="AF43" s="39">
        <f t="shared" si="150"/>
        <v>0</v>
      </c>
      <c r="AG43" s="39"/>
      <c r="AH43" s="39"/>
      <c r="AI43" s="39"/>
      <c r="AJ43" s="170">
        <f t="shared" si="151"/>
        <v>0</v>
      </c>
      <c r="AL43" s="169"/>
      <c r="AM43" s="39"/>
      <c r="AN43" s="39">
        <f t="shared" si="152"/>
        <v>0</v>
      </c>
      <c r="AO43" s="39"/>
      <c r="AP43" s="39"/>
      <c r="AQ43" s="39"/>
      <c r="AR43" s="170">
        <f t="shared" si="153"/>
        <v>0</v>
      </c>
      <c r="AT43" s="169"/>
      <c r="AU43" s="39"/>
      <c r="AV43" s="39">
        <f t="shared" si="154"/>
        <v>0</v>
      </c>
      <c r="AW43" s="39"/>
      <c r="AX43" s="39"/>
      <c r="AY43" s="39"/>
      <c r="AZ43" s="170">
        <f t="shared" si="155"/>
        <v>0</v>
      </c>
      <c r="BB43" s="169"/>
      <c r="BC43" s="39"/>
      <c r="BD43" s="39">
        <f t="shared" si="156"/>
        <v>0</v>
      </c>
      <c r="BE43" s="39"/>
      <c r="BF43" s="39"/>
      <c r="BG43" s="39"/>
      <c r="BH43" s="170">
        <f t="shared" si="157"/>
        <v>0</v>
      </c>
      <c r="BJ43" s="169"/>
      <c r="BK43" s="39"/>
      <c r="BL43" s="39">
        <f t="shared" si="158"/>
        <v>0</v>
      </c>
      <c r="BM43" s="39"/>
      <c r="BN43" s="39"/>
      <c r="BO43" s="39"/>
      <c r="BP43" s="170">
        <f t="shared" si="159"/>
        <v>0</v>
      </c>
      <c r="BR43" s="169"/>
      <c r="BS43" s="39"/>
      <c r="BT43" s="39">
        <f t="shared" si="160"/>
        <v>0</v>
      </c>
      <c r="BU43" s="39"/>
      <c r="BV43" s="39"/>
      <c r="BW43" s="39"/>
      <c r="BX43" s="170">
        <f t="shared" si="161"/>
        <v>0</v>
      </c>
      <c r="BZ43" s="169"/>
      <c r="CA43" s="39"/>
      <c r="CB43" s="39">
        <f t="shared" si="162"/>
        <v>0</v>
      </c>
      <c r="CC43" s="39"/>
      <c r="CD43" s="39"/>
      <c r="CE43" s="39"/>
      <c r="CF43" s="170">
        <f t="shared" si="163"/>
        <v>0</v>
      </c>
      <c r="CH43" s="169"/>
      <c r="CI43" s="192">
        <f t="shared" si="164"/>
        <v>0</v>
      </c>
      <c r="CJ43" s="192">
        <f t="shared" si="164"/>
        <v>0</v>
      </c>
      <c r="CK43" s="192">
        <f t="shared" si="164"/>
        <v>0</v>
      </c>
      <c r="CL43" s="192">
        <f t="shared" si="164"/>
        <v>0</v>
      </c>
      <c r="CM43" s="192">
        <f t="shared" si="164"/>
        <v>0</v>
      </c>
      <c r="CN43" s="170">
        <f t="shared" si="165"/>
        <v>0</v>
      </c>
      <c r="CO43" s="243" t="str">
        <f t="shared" si="44"/>
        <v>OK</v>
      </c>
    </row>
    <row r="44" spans="1:93" ht="15.75" thickBot="1" x14ac:dyDescent="0.3">
      <c r="A44" s="3"/>
      <c r="B44" s="41"/>
      <c r="C44" s="122"/>
      <c r="D44" s="7"/>
      <c r="E44" s="169"/>
      <c r="F44" s="39">
        <f t="shared" si="143"/>
        <v>0</v>
      </c>
      <c r="G44" s="39">
        <f t="shared" si="144"/>
        <v>0</v>
      </c>
      <c r="H44" s="39"/>
      <c r="I44" s="39"/>
      <c r="J44" s="39"/>
      <c r="K44" s="170">
        <f t="shared" si="145"/>
        <v>0</v>
      </c>
      <c r="L44" s="243" t="str">
        <f t="shared" si="33"/>
        <v>OK</v>
      </c>
      <c r="N44" s="169"/>
      <c r="O44" s="39"/>
      <c r="P44" s="39">
        <f t="shared" si="146"/>
        <v>0</v>
      </c>
      <c r="Q44" s="39"/>
      <c r="R44" s="39"/>
      <c r="S44" s="39"/>
      <c r="T44" s="170">
        <f t="shared" si="147"/>
        <v>0</v>
      </c>
      <c r="V44" s="169"/>
      <c r="W44" s="39"/>
      <c r="X44" s="39">
        <f t="shared" si="148"/>
        <v>0</v>
      </c>
      <c r="Y44" s="39"/>
      <c r="Z44" s="39"/>
      <c r="AA44" s="39"/>
      <c r="AB44" s="170">
        <f t="shared" si="149"/>
        <v>0</v>
      </c>
      <c r="AD44" s="169"/>
      <c r="AE44" s="39"/>
      <c r="AF44" s="39">
        <f t="shared" si="150"/>
        <v>0</v>
      </c>
      <c r="AG44" s="39"/>
      <c r="AH44" s="39"/>
      <c r="AI44" s="39"/>
      <c r="AJ44" s="170">
        <f t="shared" si="151"/>
        <v>0</v>
      </c>
      <c r="AL44" s="169"/>
      <c r="AM44" s="39"/>
      <c r="AN44" s="39">
        <f t="shared" si="152"/>
        <v>0</v>
      </c>
      <c r="AO44" s="39"/>
      <c r="AP44" s="39"/>
      <c r="AQ44" s="39"/>
      <c r="AR44" s="170">
        <f t="shared" si="153"/>
        <v>0</v>
      </c>
      <c r="AT44" s="169"/>
      <c r="AU44" s="39"/>
      <c r="AV44" s="39">
        <f t="shared" si="154"/>
        <v>0</v>
      </c>
      <c r="AW44" s="39"/>
      <c r="AX44" s="39"/>
      <c r="AY44" s="39"/>
      <c r="AZ44" s="170">
        <f t="shared" si="155"/>
        <v>0</v>
      </c>
      <c r="BB44" s="169"/>
      <c r="BC44" s="39"/>
      <c r="BD44" s="39">
        <f t="shared" si="156"/>
        <v>0</v>
      </c>
      <c r="BE44" s="39"/>
      <c r="BF44" s="39"/>
      <c r="BG44" s="39"/>
      <c r="BH44" s="170">
        <f t="shared" si="157"/>
        <v>0</v>
      </c>
      <c r="BJ44" s="169"/>
      <c r="BK44" s="39"/>
      <c r="BL44" s="39">
        <f t="shared" si="158"/>
        <v>0</v>
      </c>
      <c r="BM44" s="39"/>
      <c r="BN44" s="39"/>
      <c r="BO44" s="39"/>
      <c r="BP44" s="170">
        <f t="shared" si="159"/>
        <v>0</v>
      </c>
      <c r="BR44" s="169"/>
      <c r="BS44" s="39"/>
      <c r="BT44" s="39">
        <f t="shared" si="160"/>
        <v>0</v>
      </c>
      <c r="BU44" s="39"/>
      <c r="BV44" s="39"/>
      <c r="BW44" s="39"/>
      <c r="BX44" s="170">
        <f t="shared" si="161"/>
        <v>0</v>
      </c>
      <c r="BZ44" s="169"/>
      <c r="CA44" s="39"/>
      <c r="CB44" s="39">
        <f t="shared" si="162"/>
        <v>0</v>
      </c>
      <c r="CC44" s="39"/>
      <c r="CD44" s="39"/>
      <c r="CE44" s="39"/>
      <c r="CF44" s="170">
        <f t="shared" si="163"/>
        <v>0</v>
      </c>
      <c r="CH44" s="169"/>
      <c r="CI44" s="192">
        <f t="shared" si="164"/>
        <v>0</v>
      </c>
      <c r="CJ44" s="192">
        <f t="shared" si="164"/>
        <v>0</v>
      </c>
      <c r="CK44" s="192">
        <f t="shared" si="164"/>
        <v>0</v>
      </c>
      <c r="CL44" s="192">
        <f t="shared" si="164"/>
        <v>0</v>
      </c>
      <c r="CM44" s="192">
        <f t="shared" si="164"/>
        <v>0</v>
      </c>
      <c r="CN44" s="170">
        <f t="shared" si="165"/>
        <v>0</v>
      </c>
      <c r="CO44" s="243" t="str">
        <f t="shared" si="44"/>
        <v>OK</v>
      </c>
    </row>
    <row r="45" spans="1:93" ht="15.75" thickBot="1" x14ac:dyDescent="0.3">
      <c r="A45" s="17"/>
      <c r="B45" s="28" t="s">
        <v>55</v>
      </c>
      <c r="C45" s="115"/>
      <c r="D45" s="20"/>
      <c r="E45" s="178"/>
      <c r="F45" s="18"/>
      <c r="G45" s="18"/>
      <c r="H45" s="18"/>
      <c r="I45" s="18"/>
      <c r="J45" s="18"/>
      <c r="K45" s="179"/>
      <c r="L45" s="243" t="str">
        <f t="shared" si="33"/>
        <v>OK</v>
      </c>
      <c r="N45" s="178"/>
      <c r="O45" s="18"/>
      <c r="P45" s="18"/>
      <c r="Q45" s="18"/>
      <c r="R45" s="18"/>
      <c r="S45" s="18"/>
      <c r="T45" s="179"/>
      <c r="V45" s="178"/>
      <c r="W45" s="18"/>
      <c r="X45" s="18"/>
      <c r="Y45" s="18"/>
      <c r="Z45" s="18"/>
      <c r="AA45" s="18"/>
      <c r="AB45" s="179"/>
      <c r="AD45" s="178"/>
      <c r="AE45" s="18"/>
      <c r="AF45" s="18"/>
      <c r="AG45" s="18"/>
      <c r="AH45" s="18"/>
      <c r="AI45" s="18"/>
      <c r="AJ45" s="179"/>
      <c r="AL45" s="178"/>
      <c r="AM45" s="18"/>
      <c r="AN45" s="18"/>
      <c r="AO45" s="18"/>
      <c r="AP45" s="18"/>
      <c r="AQ45" s="18"/>
      <c r="AR45" s="179"/>
      <c r="AT45" s="178"/>
      <c r="AU45" s="18"/>
      <c r="AV45" s="18"/>
      <c r="AW45" s="18"/>
      <c r="AX45" s="18"/>
      <c r="AY45" s="18"/>
      <c r="AZ45" s="179"/>
      <c r="BB45" s="178"/>
      <c r="BC45" s="18"/>
      <c r="BD45" s="18"/>
      <c r="BE45" s="18"/>
      <c r="BF45" s="18"/>
      <c r="BG45" s="18"/>
      <c r="BH45" s="179"/>
      <c r="BJ45" s="178"/>
      <c r="BK45" s="18"/>
      <c r="BL45" s="18"/>
      <c r="BM45" s="18"/>
      <c r="BN45" s="18"/>
      <c r="BO45" s="18"/>
      <c r="BP45" s="179"/>
      <c r="BR45" s="178"/>
      <c r="BS45" s="18"/>
      <c r="BT45" s="18"/>
      <c r="BU45" s="18"/>
      <c r="BV45" s="18"/>
      <c r="BW45" s="18"/>
      <c r="BX45" s="179"/>
      <c r="BZ45" s="178"/>
      <c r="CA45" s="18"/>
      <c r="CB45" s="18"/>
      <c r="CC45" s="18"/>
      <c r="CD45" s="18"/>
      <c r="CE45" s="18"/>
      <c r="CF45" s="179"/>
      <c r="CH45" s="178"/>
      <c r="CI45" s="18"/>
      <c r="CJ45" s="18"/>
      <c r="CK45" s="18"/>
      <c r="CL45" s="18"/>
      <c r="CM45" s="18"/>
      <c r="CN45" s="179"/>
      <c r="CO45" s="243" t="str">
        <f t="shared" si="44"/>
        <v>OK</v>
      </c>
    </row>
    <row r="46" spans="1:93" ht="15.75" thickBot="1" x14ac:dyDescent="0.3">
      <c r="A46" s="3"/>
      <c r="B46" s="41" t="s">
        <v>56</v>
      </c>
      <c r="C46" s="226" t="s">
        <v>425</v>
      </c>
      <c r="D46" s="225" t="s">
        <v>271</v>
      </c>
      <c r="E46" s="169"/>
      <c r="F46" s="39">
        <f t="shared" ref="F46:F49" si="166">E46*$C$2</f>
        <v>0</v>
      </c>
      <c r="G46" s="39">
        <f t="shared" ref="G46:G49" si="167">F46*0.15</f>
        <v>0</v>
      </c>
      <c r="H46" s="39"/>
      <c r="I46" s="39"/>
      <c r="J46" s="39"/>
      <c r="K46" s="170">
        <f t="shared" ref="K46:K49" si="168">F46+G46+H46+I46+J46</f>
        <v>0</v>
      </c>
      <c r="L46" s="243" t="str">
        <f t="shared" si="33"/>
        <v>OK</v>
      </c>
      <c r="N46" s="169"/>
      <c r="O46" s="39">
        <f>$F$46*0.1</f>
        <v>0</v>
      </c>
      <c r="P46" s="39">
        <f t="shared" ref="P46:P49" si="169">O46*0.15</f>
        <v>0</v>
      </c>
      <c r="Q46" s="39">
        <f>$H$46*0.1</f>
        <v>0</v>
      </c>
      <c r="R46" s="39"/>
      <c r="S46" s="39"/>
      <c r="T46" s="170">
        <f t="shared" ref="T46:T49" si="170">O46+P46+Q46+R46+S46</f>
        <v>0</v>
      </c>
      <c r="V46" s="169"/>
      <c r="W46" s="39">
        <f>$F$46*0.1</f>
        <v>0</v>
      </c>
      <c r="X46" s="39">
        <f t="shared" ref="X46:X49" si="171">W46*0.15</f>
        <v>0</v>
      </c>
      <c r="Y46" s="39">
        <f>$H$46*0.1</f>
        <v>0</v>
      </c>
      <c r="Z46" s="39"/>
      <c r="AA46" s="39"/>
      <c r="AB46" s="170">
        <f t="shared" ref="AB46:AB49" si="172">W46+X46+Y46+Z46+AA46</f>
        <v>0</v>
      </c>
      <c r="AD46" s="169"/>
      <c r="AE46" s="39">
        <f>$F$46*0.1</f>
        <v>0</v>
      </c>
      <c r="AF46" s="39">
        <f t="shared" ref="AF46:AF49" si="173">AE46*0.15</f>
        <v>0</v>
      </c>
      <c r="AG46" s="39">
        <f>$H$46*0.1</f>
        <v>0</v>
      </c>
      <c r="AH46" s="39"/>
      <c r="AI46" s="39"/>
      <c r="AJ46" s="170">
        <f t="shared" ref="AJ46:AJ49" si="174">AE46+AF46+AG46+AH46+AI46</f>
        <v>0</v>
      </c>
      <c r="AL46" s="169"/>
      <c r="AM46" s="39">
        <f>$F$46*0.1</f>
        <v>0</v>
      </c>
      <c r="AN46" s="39">
        <f t="shared" ref="AN46:AN49" si="175">AM46*0.15</f>
        <v>0</v>
      </c>
      <c r="AO46" s="39">
        <f>$H$46*0.1</f>
        <v>0</v>
      </c>
      <c r="AP46" s="39"/>
      <c r="AQ46" s="39"/>
      <c r="AR46" s="170">
        <f t="shared" ref="AR46:AR49" si="176">AM46+AN46+AO46+AP46+AQ46</f>
        <v>0</v>
      </c>
      <c r="AT46" s="169"/>
      <c r="AU46" s="39">
        <f>$F$46*0.2</f>
        <v>0</v>
      </c>
      <c r="AV46" s="39">
        <f t="shared" ref="AV46:AV49" si="177">AU46*0.15</f>
        <v>0</v>
      </c>
      <c r="AW46" s="39">
        <f>$H$46*0.2</f>
        <v>0</v>
      </c>
      <c r="AX46" s="39"/>
      <c r="AY46" s="39"/>
      <c r="AZ46" s="170">
        <f t="shared" ref="AZ46:AZ49" si="178">AU46+AV46+AW46+AX46+AY46</f>
        <v>0</v>
      </c>
      <c r="BB46" s="169"/>
      <c r="BC46" s="39">
        <f>$F$46*0.1</f>
        <v>0</v>
      </c>
      <c r="BD46" s="39">
        <f t="shared" ref="BD46:BD49" si="179">BC46*0.15</f>
        <v>0</v>
      </c>
      <c r="BE46" s="39">
        <f>$H$46*0.1</f>
        <v>0</v>
      </c>
      <c r="BF46" s="39"/>
      <c r="BG46" s="39"/>
      <c r="BH46" s="170">
        <f t="shared" ref="BH46:BH49" si="180">BC46+BD46+BE46+BF46+BG46</f>
        <v>0</v>
      </c>
      <c r="BJ46" s="169"/>
      <c r="BK46" s="39">
        <f>$F$46*0.1</f>
        <v>0</v>
      </c>
      <c r="BL46" s="39">
        <f t="shared" ref="BL46:BL49" si="181">BK46*0.15</f>
        <v>0</v>
      </c>
      <c r="BM46" s="39">
        <f>$H$46*0.1</f>
        <v>0</v>
      </c>
      <c r="BN46" s="39"/>
      <c r="BO46" s="39"/>
      <c r="BP46" s="170">
        <f t="shared" ref="BP46:BP49" si="182">BK46+BL46+BM46+BN46+BO46</f>
        <v>0</v>
      </c>
      <c r="BR46" s="169"/>
      <c r="BS46" s="39">
        <f>$F$46*0.1</f>
        <v>0</v>
      </c>
      <c r="BT46" s="39">
        <f t="shared" ref="BT46:BT49" si="183">BS46*0.15</f>
        <v>0</v>
      </c>
      <c r="BU46" s="39">
        <f>$H$46*0.1</f>
        <v>0</v>
      </c>
      <c r="BV46" s="39"/>
      <c r="BW46" s="39"/>
      <c r="BX46" s="170">
        <f t="shared" ref="BX46:BX49" si="184">BS46+BT46+BU46+BV46+BW46</f>
        <v>0</v>
      </c>
      <c r="BZ46" s="169"/>
      <c r="CA46" s="39">
        <f>$F$46*0.1</f>
        <v>0</v>
      </c>
      <c r="CB46" s="39">
        <f t="shared" ref="CB46:CB49" si="185">CA46*0.15</f>
        <v>0</v>
      </c>
      <c r="CC46" s="39">
        <f>$H$46*0.1</f>
        <v>0</v>
      </c>
      <c r="CD46" s="39"/>
      <c r="CE46" s="39"/>
      <c r="CF46" s="170">
        <f t="shared" ref="CF46:CF49" si="186">CA46+CB46+CC46+CD46+CE46</f>
        <v>0</v>
      </c>
      <c r="CH46" s="169"/>
      <c r="CI46" s="192">
        <f t="shared" ref="CI46:CM49" si="187">O46+W46+AE46+AM46+AU46+BC46+BK46+BS46+CA46</f>
        <v>0</v>
      </c>
      <c r="CJ46" s="192">
        <f t="shared" si="187"/>
        <v>0</v>
      </c>
      <c r="CK46" s="192">
        <f t="shared" si="187"/>
        <v>0</v>
      </c>
      <c r="CL46" s="192">
        <f t="shared" si="187"/>
        <v>0</v>
      </c>
      <c r="CM46" s="192">
        <f t="shared" si="187"/>
        <v>0</v>
      </c>
      <c r="CN46" s="170">
        <f t="shared" ref="CN46:CN49" si="188">CI46+CJ46+CK46+CL46+CM46</f>
        <v>0</v>
      </c>
      <c r="CO46" s="243" t="str">
        <f t="shared" si="44"/>
        <v>OK</v>
      </c>
    </row>
    <row r="47" spans="1:93" ht="30.75" thickBot="1" x14ac:dyDescent="0.3">
      <c r="A47" s="3"/>
      <c r="B47" s="41" t="s">
        <v>383</v>
      </c>
      <c r="C47" s="226" t="s">
        <v>424</v>
      </c>
      <c r="D47" s="225" t="s">
        <v>41</v>
      </c>
      <c r="E47" s="169">
        <v>3</v>
      </c>
      <c r="F47" s="39">
        <f t="shared" si="166"/>
        <v>600</v>
      </c>
      <c r="G47" s="39">
        <f t="shared" si="167"/>
        <v>90</v>
      </c>
      <c r="H47" s="39">
        <f>I2</f>
        <v>600</v>
      </c>
      <c r="I47" s="39"/>
      <c r="J47" s="39"/>
      <c r="K47" s="170">
        <f t="shared" si="168"/>
        <v>1290</v>
      </c>
      <c r="L47" s="243" t="str">
        <f t="shared" si="33"/>
        <v>OK</v>
      </c>
      <c r="N47" s="169"/>
      <c r="O47" s="39"/>
      <c r="P47" s="39">
        <f t="shared" si="169"/>
        <v>0</v>
      </c>
      <c r="Q47" s="39"/>
      <c r="R47" s="39"/>
      <c r="S47" s="39"/>
      <c r="T47" s="170">
        <f t="shared" si="170"/>
        <v>0</v>
      </c>
      <c r="V47" s="169"/>
      <c r="W47" s="39"/>
      <c r="X47" s="39">
        <f t="shared" si="171"/>
        <v>0</v>
      </c>
      <c r="Y47" s="39"/>
      <c r="Z47" s="39"/>
      <c r="AA47" s="39"/>
      <c r="AB47" s="170">
        <f t="shared" si="172"/>
        <v>0</v>
      </c>
      <c r="AD47" s="169"/>
      <c r="AE47" s="39"/>
      <c r="AF47" s="39">
        <f t="shared" si="173"/>
        <v>0</v>
      </c>
      <c r="AG47" s="39"/>
      <c r="AH47" s="39"/>
      <c r="AI47" s="39"/>
      <c r="AJ47" s="170">
        <f t="shared" si="174"/>
        <v>0</v>
      </c>
      <c r="AL47" s="169"/>
      <c r="AM47" s="39">
        <f>F47</f>
        <v>600</v>
      </c>
      <c r="AN47" s="39">
        <f t="shared" si="175"/>
        <v>90</v>
      </c>
      <c r="AO47" s="39">
        <f>H47</f>
        <v>600</v>
      </c>
      <c r="AP47" s="39"/>
      <c r="AQ47" s="39"/>
      <c r="AR47" s="170">
        <f t="shared" si="176"/>
        <v>1290</v>
      </c>
      <c r="AT47" s="169"/>
      <c r="AU47" s="39"/>
      <c r="AV47" s="39">
        <f t="shared" si="177"/>
        <v>0</v>
      </c>
      <c r="AW47" s="39"/>
      <c r="AX47" s="39"/>
      <c r="AY47" s="39"/>
      <c r="AZ47" s="170">
        <f t="shared" si="178"/>
        <v>0</v>
      </c>
      <c r="BB47" s="169"/>
      <c r="BC47" s="39"/>
      <c r="BD47" s="39">
        <f t="shared" si="179"/>
        <v>0</v>
      </c>
      <c r="BE47" s="39"/>
      <c r="BF47" s="39"/>
      <c r="BG47" s="39"/>
      <c r="BH47" s="170">
        <f t="shared" si="180"/>
        <v>0</v>
      </c>
      <c r="BJ47" s="169"/>
      <c r="BK47" s="39"/>
      <c r="BL47" s="39">
        <f t="shared" si="181"/>
        <v>0</v>
      </c>
      <c r="BM47" s="39"/>
      <c r="BN47" s="39"/>
      <c r="BO47" s="39"/>
      <c r="BP47" s="170">
        <f t="shared" si="182"/>
        <v>0</v>
      </c>
      <c r="BR47" s="169"/>
      <c r="BS47" s="39"/>
      <c r="BT47" s="39">
        <f t="shared" si="183"/>
        <v>0</v>
      </c>
      <c r="BU47" s="39"/>
      <c r="BV47" s="39"/>
      <c r="BW47" s="39"/>
      <c r="BX47" s="170">
        <f t="shared" si="184"/>
        <v>0</v>
      </c>
      <c r="BZ47" s="169"/>
      <c r="CA47" s="39"/>
      <c r="CB47" s="39">
        <f t="shared" si="185"/>
        <v>0</v>
      </c>
      <c r="CC47" s="39"/>
      <c r="CD47" s="39"/>
      <c r="CE47" s="39"/>
      <c r="CF47" s="170">
        <f t="shared" si="186"/>
        <v>0</v>
      </c>
      <c r="CH47" s="169"/>
      <c r="CI47" s="192">
        <f t="shared" si="187"/>
        <v>600</v>
      </c>
      <c r="CJ47" s="192">
        <f t="shared" si="187"/>
        <v>90</v>
      </c>
      <c r="CK47" s="192">
        <f t="shared" si="187"/>
        <v>600</v>
      </c>
      <c r="CL47" s="192">
        <f t="shared" si="187"/>
        <v>0</v>
      </c>
      <c r="CM47" s="192">
        <f t="shared" si="187"/>
        <v>0</v>
      </c>
      <c r="CN47" s="170">
        <f t="shared" si="188"/>
        <v>1290</v>
      </c>
      <c r="CO47" s="243" t="str">
        <f t="shared" si="44"/>
        <v>OK</v>
      </c>
    </row>
    <row r="48" spans="1:93" ht="30" customHeight="1" thickBot="1" x14ac:dyDescent="0.3">
      <c r="A48" s="3"/>
      <c r="B48" s="41" t="s">
        <v>382</v>
      </c>
      <c r="C48" s="226" t="s">
        <v>424</v>
      </c>
      <c r="D48" s="225" t="s">
        <v>41</v>
      </c>
      <c r="E48" s="169">
        <v>4</v>
      </c>
      <c r="F48" s="39">
        <f t="shared" si="166"/>
        <v>800</v>
      </c>
      <c r="G48" s="39">
        <f t="shared" si="167"/>
        <v>120</v>
      </c>
      <c r="H48" s="39">
        <f>I2</f>
        <v>600</v>
      </c>
      <c r="I48" s="39"/>
      <c r="J48" s="39"/>
      <c r="K48" s="170">
        <f t="shared" si="168"/>
        <v>1520</v>
      </c>
      <c r="L48" s="243" t="str">
        <f t="shared" si="33"/>
        <v>OK</v>
      </c>
      <c r="N48" s="169"/>
      <c r="O48" s="39"/>
      <c r="P48" s="39">
        <f t="shared" si="169"/>
        <v>0</v>
      </c>
      <c r="Q48" s="39"/>
      <c r="R48" s="39"/>
      <c r="S48" s="39"/>
      <c r="T48" s="170">
        <f t="shared" si="170"/>
        <v>0</v>
      </c>
      <c r="V48" s="169"/>
      <c r="W48" s="39"/>
      <c r="X48" s="39">
        <f t="shared" si="171"/>
        <v>0</v>
      </c>
      <c r="Y48" s="39"/>
      <c r="Z48" s="39"/>
      <c r="AA48" s="39"/>
      <c r="AB48" s="170">
        <f t="shared" si="172"/>
        <v>0</v>
      </c>
      <c r="AD48" s="169"/>
      <c r="AE48" s="39"/>
      <c r="AF48" s="39">
        <f t="shared" si="173"/>
        <v>0</v>
      </c>
      <c r="AG48" s="39"/>
      <c r="AH48" s="39"/>
      <c r="AI48" s="39"/>
      <c r="AJ48" s="170">
        <f t="shared" si="174"/>
        <v>0</v>
      </c>
      <c r="AL48" s="169"/>
      <c r="AM48" s="39">
        <f>$F$48*0.5</f>
        <v>400</v>
      </c>
      <c r="AN48" s="39">
        <f t="shared" si="175"/>
        <v>60</v>
      </c>
      <c r="AO48" s="39">
        <f>$H$48*0.5</f>
        <v>300</v>
      </c>
      <c r="AP48" s="39"/>
      <c r="AQ48" s="39"/>
      <c r="AR48" s="170">
        <f t="shared" si="176"/>
        <v>760</v>
      </c>
      <c r="AT48" s="169"/>
      <c r="AU48" s="39">
        <f>$F$48*0.5</f>
        <v>400</v>
      </c>
      <c r="AV48" s="39">
        <f t="shared" si="177"/>
        <v>60</v>
      </c>
      <c r="AW48" s="39">
        <f>$H$48*0.5</f>
        <v>300</v>
      </c>
      <c r="AX48" s="39"/>
      <c r="AY48" s="39"/>
      <c r="AZ48" s="170">
        <f t="shared" si="178"/>
        <v>760</v>
      </c>
      <c r="BB48" s="169"/>
      <c r="BC48" s="39"/>
      <c r="BD48" s="39">
        <f t="shared" si="179"/>
        <v>0</v>
      </c>
      <c r="BE48" s="39"/>
      <c r="BF48" s="39"/>
      <c r="BG48" s="39"/>
      <c r="BH48" s="170">
        <f t="shared" si="180"/>
        <v>0</v>
      </c>
      <c r="BJ48" s="169"/>
      <c r="BK48" s="39"/>
      <c r="BL48" s="39">
        <f t="shared" si="181"/>
        <v>0</v>
      </c>
      <c r="BM48" s="39"/>
      <c r="BN48" s="39"/>
      <c r="BO48" s="39"/>
      <c r="BP48" s="170">
        <f t="shared" si="182"/>
        <v>0</v>
      </c>
      <c r="BR48" s="169"/>
      <c r="BS48" s="39"/>
      <c r="BT48" s="39">
        <f t="shared" si="183"/>
        <v>0</v>
      </c>
      <c r="BU48" s="39"/>
      <c r="BV48" s="39"/>
      <c r="BW48" s="39"/>
      <c r="BX48" s="170">
        <f t="shared" si="184"/>
        <v>0</v>
      </c>
      <c r="BZ48" s="169"/>
      <c r="CA48" s="39"/>
      <c r="CB48" s="39">
        <f t="shared" si="185"/>
        <v>0</v>
      </c>
      <c r="CC48" s="39"/>
      <c r="CD48" s="39"/>
      <c r="CE48" s="39"/>
      <c r="CF48" s="170">
        <f t="shared" si="186"/>
        <v>0</v>
      </c>
      <c r="CH48" s="169"/>
      <c r="CI48" s="192">
        <f t="shared" si="187"/>
        <v>800</v>
      </c>
      <c r="CJ48" s="192">
        <f t="shared" si="187"/>
        <v>120</v>
      </c>
      <c r="CK48" s="192">
        <f t="shared" si="187"/>
        <v>600</v>
      </c>
      <c r="CL48" s="192">
        <f t="shared" si="187"/>
        <v>0</v>
      </c>
      <c r="CM48" s="192">
        <f t="shared" si="187"/>
        <v>0</v>
      </c>
      <c r="CN48" s="170">
        <f t="shared" si="188"/>
        <v>1520</v>
      </c>
      <c r="CO48" s="243" t="str">
        <f t="shared" si="44"/>
        <v>OK</v>
      </c>
    </row>
    <row r="49" spans="1:93" ht="15.75" thickBot="1" x14ac:dyDescent="0.3">
      <c r="A49" s="3"/>
      <c r="B49" s="41"/>
      <c r="C49" s="93"/>
      <c r="D49" s="7"/>
      <c r="E49" s="169"/>
      <c r="F49" s="39">
        <f t="shared" si="166"/>
        <v>0</v>
      </c>
      <c r="G49" s="39">
        <f t="shared" si="167"/>
        <v>0</v>
      </c>
      <c r="H49" s="39"/>
      <c r="I49" s="39"/>
      <c r="J49" s="39"/>
      <c r="K49" s="170">
        <f t="shared" si="168"/>
        <v>0</v>
      </c>
      <c r="L49" s="243" t="str">
        <f t="shared" si="33"/>
        <v>OK</v>
      </c>
      <c r="N49" s="169"/>
      <c r="O49" s="39"/>
      <c r="P49" s="39">
        <f t="shared" si="169"/>
        <v>0</v>
      </c>
      <c r="Q49" s="39"/>
      <c r="R49" s="39"/>
      <c r="S49" s="39"/>
      <c r="T49" s="170">
        <f t="shared" si="170"/>
        <v>0</v>
      </c>
      <c r="V49" s="169"/>
      <c r="W49" s="39"/>
      <c r="X49" s="39">
        <f t="shared" si="171"/>
        <v>0</v>
      </c>
      <c r="Y49" s="39"/>
      <c r="Z49" s="39"/>
      <c r="AA49" s="39"/>
      <c r="AB49" s="170">
        <f t="shared" si="172"/>
        <v>0</v>
      </c>
      <c r="AD49" s="169"/>
      <c r="AE49" s="39"/>
      <c r="AF49" s="39">
        <f t="shared" si="173"/>
        <v>0</v>
      </c>
      <c r="AG49" s="39"/>
      <c r="AH49" s="39"/>
      <c r="AI49" s="39"/>
      <c r="AJ49" s="170">
        <f t="shared" si="174"/>
        <v>0</v>
      </c>
      <c r="AL49" s="169"/>
      <c r="AM49" s="39"/>
      <c r="AN49" s="39">
        <f t="shared" si="175"/>
        <v>0</v>
      </c>
      <c r="AO49" s="39"/>
      <c r="AP49" s="39"/>
      <c r="AQ49" s="39"/>
      <c r="AR49" s="170">
        <f t="shared" si="176"/>
        <v>0</v>
      </c>
      <c r="AT49" s="169"/>
      <c r="AU49" s="39"/>
      <c r="AV49" s="39">
        <f t="shared" si="177"/>
        <v>0</v>
      </c>
      <c r="AW49" s="39"/>
      <c r="AX49" s="39"/>
      <c r="AY49" s="39"/>
      <c r="AZ49" s="170">
        <f t="shared" si="178"/>
        <v>0</v>
      </c>
      <c r="BB49" s="169"/>
      <c r="BC49" s="39"/>
      <c r="BD49" s="39">
        <f t="shared" si="179"/>
        <v>0</v>
      </c>
      <c r="BE49" s="39"/>
      <c r="BF49" s="39"/>
      <c r="BG49" s="39"/>
      <c r="BH49" s="170">
        <f t="shared" si="180"/>
        <v>0</v>
      </c>
      <c r="BJ49" s="169"/>
      <c r="BK49" s="39"/>
      <c r="BL49" s="39">
        <f t="shared" si="181"/>
        <v>0</v>
      </c>
      <c r="BM49" s="39"/>
      <c r="BN49" s="39"/>
      <c r="BO49" s="39"/>
      <c r="BP49" s="170">
        <f t="shared" si="182"/>
        <v>0</v>
      </c>
      <c r="BR49" s="169"/>
      <c r="BS49" s="39"/>
      <c r="BT49" s="39">
        <f t="shared" si="183"/>
        <v>0</v>
      </c>
      <c r="BU49" s="39"/>
      <c r="BV49" s="39"/>
      <c r="BW49" s="39"/>
      <c r="BX49" s="170">
        <f t="shared" si="184"/>
        <v>0</v>
      </c>
      <c r="BZ49" s="169"/>
      <c r="CA49" s="39"/>
      <c r="CB49" s="39">
        <f t="shared" si="185"/>
        <v>0</v>
      </c>
      <c r="CC49" s="39"/>
      <c r="CD49" s="39"/>
      <c r="CE49" s="39"/>
      <c r="CF49" s="170">
        <f t="shared" si="186"/>
        <v>0</v>
      </c>
      <c r="CH49" s="169"/>
      <c r="CI49" s="192">
        <f t="shared" si="187"/>
        <v>0</v>
      </c>
      <c r="CJ49" s="192">
        <f t="shared" si="187"/>
        <v>0</v>
      </c>
      <c r="CK49" s="192">
        <f t="shared" si="187"/>
        <v>0</v>
      </c>
      <c r="CL49" s="192">
        <f t="shared" si="187"/>
        <v>0</v>
      </c>
      <c r="CM49" s="192">
        <f t="shared" si="187"/>
        <v>0</v>
      </c>
      <c r="CN49" s="170">
        <f t="shared" si="188"/>
        <v>0</v>
      </c>
      <c r="CO49" s="243" t="str">
        <f t="shared" si="44"/>
        <v>OK</v>
      </c>
    </row>
    <row r="50" spans="1:93" ht="15.75" thickBot="1" x14ac:dyDescent="0.3">
      <c r="A50" s="17"/>
      <c r="B50" s="28" t="s">
        <v>62</v>
      </c>
      <c r="C50" s="115"/>
      <c r="D50" s="20"/>
      <c r="E50" s="178"/>
      <c r="F50" s="18"/>
      <c r="G50" s="18"/>
      <c r="H50" s="18"/>
      <c r="I50" s="18"/>
      <c r="J50" s="18"/>
      <c r="K50" s="179"/>
      <c r="L50" s="243" t="str">
        <f t="shared" si="33"/>
        <v>OK</v>
      </c>
      <c r="N50" s="178"/>
      <c r="O50" s="18"/>
      <c r="P50" s="18"/>
      <c r="Q50" s="18"/>
      <c r="R50" s="18"/>
      <c r="S50" s="18"/>
      <c r="T50" s="179"/>
      <c r="V50" s="178"/>
      <c r="W50" s="18"/>
      <c r="X50" s="18"/>
      <c r="Y50" s="18"/>
      <c r="Z50" s="18"/>
      <c r="AA50" s="18"/>
      <c r="AB50" s="179"/>
      <c r="AD50" s="178"/>
      <c r="AE50" s="18"/>
      <c r="AF50" s="18"/>
      <c r="AG50" s="18"/>
      <c r="AH50" s="18"/>
      <c r="AI50" s="18"/>
      <c r="AJ50" s="179"/>
      <c r="AL50" s="178"/>
      <c r="AM50" s="18"/>
      <c r="AN50" s="18"/>
      <c r="AO50" s="18"/>
      <c r="AP50" s="18"/>
      <c r="AQ50" s="18"/>
      <c r="AR50" s="179"/>
      <c r="AT50" s="178"/>
      <c r="AU50" s="18"/>
      <c r="AV50" s="18"/>
      <c r="AW50" s="18"/>
      <c r="AX50" s="18"/>
      <c r="AY50" s="18"/>
      <c r="AZ50" s="179"/>
      <c r="BB50" s="178"/>
      <c r="BC50" s="18"/>
      <c r="BD50" s="18"/>
      <c r="BE50" s="18"/>
      <c r="BF50" s="18"/>
      <c r="BG50" s="18"/>
      <c r="BH50" s="179"/>
      <c r="BJ50" s="178"/>
      <c r="BK50" s="18"/>
      <c r="BL50" s="18"/>
      <c r="BM50" s="18"/>
      <c r="BN50" s="18"/>
      <c r="BO50" s="18"/>
      <c r="BP50" s="179"/>
      <c r="BR50" s="178"/>
      <c r="BS50" s="18"/>
      <c r="BT50" s="18"/>
      <c r="BU50" s="18"/>
      <c r="BV50" s="18"/>
      <c r="BW50" s="18"/>
      <c r="BX50" s="179"/>
      <c r="BZ50" s="178"/>
      <c r="CA50" s="18"/>
      <c r="CB50" s="18"/>
      <c r="CC50" s="18"/>
      <c r="CD50" s="18"/>
      <c r="CE50" s="18"/>
      <c r="CF50" s="179"/>
      <c r="CH50" s="178"/>
      <c r="CI50" s="18"/>
      <c r="CJ50" s="18"/>
      <c r="CK50" s="18"/>
      <c r="CL50" s="18"/>
      <c r="CM50" s="18"/>
      <c r="CN50" s="179"/>
      <c r="CO50" s="243" t="str">
        <f t="shared" si="44"/>
        <v>OK</v>
      </c>
    </row>
    <row r="51" spans="1:93" ht="29.25" customHeight="1" thickBot="1" x14ac:dyDescent="0.3">
      <c r="A51" s="3"/>
      <c r="B51" s="41" t="s">
        <v>59</v>
      </c>
      <c r="C51" s="226" t="s">
        <v>424</v>
      </c>
      <c r="D51" s="225" t="s">
        <v>263</v>
      </c>
      <c r="E51" s="169">
        <v>8</v>
      </c>
      <c r="F51" s="39">
        <f t="shared" ref="F51:F60" si="189">E51*$C$2</f>
        <v>1600</v>
      </c>
      <c r="G51" s="39">
        <f t="shared" ref="G51:G60" si="190">F51*0.15</f>
        <v>240</v>
      </c>
      <c r="H51" s="39"/>
      <c r="I51" s="39"/>
      <c r="J51" s="39"/>
      <c r="K51" s="170">
        <f t="shared" ref="K51:K60" si="191">F51+G51+H51+I51+J51</f>
        <v>1840</v>
      </c>
      <c r="L51" s="243" t="str">
        <f t="shared" si="33"/>
        <v>OK</v>
      </c>
      <c r="N51" s="169"/>
      <c r="O51" s="39"/>
      <c r="P51" s="39">
        <f t="shared" ref="P51:P60" si="192">O51*0.15</f>
        <v>0</v>
      </c>
      <c r="Q51" s="39"/>
      <c r="R51" s="39"/>
      <c r="S51" s="39"/>
      <c r="T51" s="170">
        <f t="shared" ref="T51:T60" si="193">O51+P51+Q51+R51+S51</f>
        <v>0</v>
      </c>
      <c r="V51" s="169"/>
      <c r="W51" s="39">
        <f>$F$51*0.25</f>
        <v>400</v>
      </c>
      <c r="X51" s="39">
        <f t="shared" ref="X51:X60" si="194">W51*0.15</f>
        <v>60</v>
      </c>
      <c r="Y51" s="39"/>
      <c r="Z51" s="39"/>
      <c r="AA51" s="39"/>
      <c r="AB51" s="170">
        <f t="shared" ref="AB51:AB60" si="195">W51+X51+Y51+Z51+AA51</f>
        <v>460</v>
      </c>
      <c r="AD51" s="169"/>
      <c r="AE51" s="39">
        <f>$F$51*0.25</f>
        <v>400</v>
      </c>
      <c r="AF51" s="39">
        <f t="shared" ref="AF51:AF60" si="196">AE51*0.15</f>
        <v>60</v>
      </c>
      <c r="AG51" s="39"/>
      <c r="AH51" s="39"/>
      <c r="AI51" s="39"/>
      <c r="AJ51" s="170">
        <f t="shared" ref="AJ51:AJ60" si="197">AE51+AF51+AG51+AH51+AI51</f>
        <v>460</v>
      </c>
      <c r="AL51" s="169"/>
      <c r="AM51" s="39">
        <f>$F$51*0.25</f>
        <v>400</v>
      </c>
      <c r="AN51" s="39">
        <f t="shared" ref="AN51:AN60" si="198">AM51*0.15</f>
        <v>60</v>
      </c>
      <c r="AO51" s="39"/>
      <c r="AP51" s="39"/>
      <c r="AQ51" s="39"/>
      <c r="AR51" s="170">
        <f t="shared" ref="AR51:AR60" si="199">AM51+AN51+AO51+AP51+AQ51</f>
        <v>460</v>
      </c>
      <c r="AT51" s="169"/>
      <c r="AU51" s="39">
        <f>$F$51*0.25</f>
        <v>400</v>
      </c>
      <c r="AV51" s="39">
        <f t="shared" ref="AV51:AV60" si="200">AU51*0.15</f>
        <v>60</v>
      </c>
      <c r="AW51" s="39"/>
      <c r="AX51" s="39"/>
      <c r="AY51" s="39"/>
      <c r="AZ51" s="170">
        <f t="shared" ref="AZ51:AZ60" si="201">AU51+AV51+AW51+AX51+AY51</f>
        <v>460</v>
      </c>
      <c r="BB51" s="169"/>
      <c r="BC51" s="39"/>
      <c r="BD51" s="39">
        <f t="shared" ref="BD51:BD60" si="202">BC51*0.15</f>
        <v>0</v>
      </c>
      <c r="BE51" s="39"/>
      <c r="BF51" s="39"/>
      <c r="BG51" s="39"/>
      <c r="BH51" s="170">
        <f t="shared" ref="BH51:BH60" si="203">BC51+BD51+BE51+BF51+BG51</f>
        <v>0</v>
      </c>
      <c r="BJ51" s="169"/>
      <c r="BK51" s="39"/>
      <c r="BL51" s="39">
        <f t="shared" ref="BL51:BL60" si="204">BK51*0.15</f>
        <v>0</v>
      </c>
      <c r="BM51" s="39"/>
      <c r="BN51" s="39"/>
      <c r="BO51" s="39"/>
      <c r="BP51" s="170">
        <f t="shared" ref="BP51:BP60" si="205">BK51+BL51+BM51+BN51+BO51</f>
        <v>0</v>
      </c>
      <c r="BR51" s="169"/>
      <c r="BS51" s="39"/>
      <c r="BT51" s="39">
        <f t="shared" ref="BT51:BT60" si="206">BS51*0.15</f>
        <v>0</v>
      </c>
      <c r="BU51" s="39"/>
      <c r="BV51" s="39"/>
      <c r="BW51" s="39"/>
      <c r="BX51" s="170">
        <f t="shared" ref="BX51:BX60" si="207">BS51+BT51+BU51+BV51+BW51</f>
        <v>0</v>
      </c>
      <c r="BZ51" s="169"/>
      <c r="CA51" s="39"/>
      <c r="CB51" s="39">
        <f t="shared" ref="CB51:CB60" si="208">CA51*0.15</f>
        <v>0</v>
      </c>
      <c r="CC51" s="39"/>
      <c r="CD51" s="39"/>
      <c r="CE51" s="39"/>
      <c r="CF51" s="170">
        <f t="shared" ref="CF51:CF60" si="209">CA51+CB51+CC51+CD51+CE51</f>
        <v>0</v>
      </c>
      <c r="CH51" s="169"/>
      <c r="CI51" s="192">
        <f t="shared" ref="CI51:CM60" si="210">O51+W51+AE51+AM51+AU51+BC51+BK51+BS51+CA51</f>
        <v>1600</v>
      </c>
      <c r="CJ51" s="192">
        <f t="shared" si="210"/>
        <v>240</v>
      </c>
      <c r="CK51" s="192">
        <f t="shared" si="210"/>
        <v>0</v>
      </c>
      <c r="CL51" s="192">
        <f t="shared" si="210"/>
        <v>0</v>
      </c>
      <c r="CM51" s="192">
        <f t="shared" si="210"/>
        <v>0</v>
      </c>
      <c r="CN51" s="170">
        <f t="shared" ref="CN51:CN60" si="211">CI51+CJ51+CK51+CL51+CM51</f>
        <v>1840</v>
      </c>
      <c r="CO51" s="243" t="str">
        <f t="shared" si="44"/>
        <v>OK</v>
      </c>
    </row>
    <row r="52" spans="1:93" ht="15.75" thickBot="1" x14ac:dyDescent="0.3">
      <c r="A52" s="3"/>
      <c r="B52" s="41" t="s">
        <v>252</v>
      </c>
      <c r="C52" s="226" t="s">
        <v>424</v>
      </c>
      <c r="D52" s="225" t="s">
        <v>41</v>
      </c>
      <c r="E52" s="169">
        <v>5</v>
      </c>
      <c r="F52" s="39">
        <f t="shared" si="189"/>
        <v>1000</v>
      </c>
      <c r="G52" s="39">
        <f t="shared" si="190"/>
        <v>150</v>
      </c>
      <c r="H52" s="39"/>
      <c r="I52" s="39"/>
      <c r="J52" s="39"/>
      <c r="K52" s="170">
        <f t="shared" si="191"/>
        <v>1150</v>
      </c>
      <c r="L52" s="243" t="str">
        <f t="shared" si="33"/>
        <v>OK</v>
      </c>
      <c r="N52" s="169"/>
      <c r="O52" s="39"/>
      <c r="P52" s="39">
        <f t="shared" si="192"/>
        <v>0</v>
      </c>
      <c r="Q52" s="39"/>
      <c r="R52" s="39"/>
      <c r="S52" s="39"/>
      <c r="T52" s="170">
        <f t="shared" si="193"/>
        <v>0</v>
      </c>
      <c r="V52" s="169"/>
      <c r="W52" s="39">
        <f>$F$52*0.25</f>
        <v>250</v>
      </c>
      <c r="X52" s="39">
        <f t="shared" si="194"/>
        <v>37.5</v>
      </c>
      <c r="Y52" s="39"/>
      <c r="Z52" s="39">
        <f>I52</f>
        <v>0</v>
      </c>
      <c r="AA52" s="39"/>
      <c r="AB52" s="170">
        <f t="shared" si="195"/>
        <v>287.5</v>
      </c>
      <c r="AD52" s="169"/>
      <c r="AE52" s="39">
        <f>$F$52*0.25</f>
        <v>250</v>
      </c>
      <c r="AF52" s="39">
        <f t="shared" si="196"/>
        <v>37.5</v>
      </c>
      <c r="AG52" s="39"/>
      <c r="AH52" s="39"/>
      <c r="AI52" s="39"/>
      <c r="AJ52" s="170">
        <f t="shared" si="197"/>
        <v>287.5</v>
      </c>
      <c r="AL52" s="169"/>
      <c r="AM52" s="39">
        <f>$F$52*0.25</f>
        <v>250</v>
      </c>
      <c r="AN52" s="39">
        <f t="shared" si="198"/>
        <v>37.5</v>
      </c>
      <c r="AO52" s="39"/>
      <c r="AP52" s="39"/>
      <c r="AQ52" s="39"/>
      <c r="AR52" s="170">
        <f t="shared" si="199"/>
        <v>287.5</v>
      </c>
      <c r="AT52" s="169"/>
      <c r="AU52" s="39">
        <f>$F$52*0.25</f>
        <v>250</v>
      </c>
      <c r="AV52" s="39">
        <f t="shared" si="200"/>
        <v>37.5</v>
      </c>
      <c r="AW52" s="39"/>
      <c r="AX52" s="39"/>
      <c r="AY52" s="39"/>
      <c r="AZ52" s="170">
        <f t="shared" si="201"/>
        <v>287.5</v>
      </c>
      <c r="BB52" s="169"/>
      <c r="BC52" s="39"/>
      <c r="BD52" s="39">
        <f t="shared" si="202"/>
        <v>0</v>
      </c>
      <c r="BE52" s="39"/>
      <c r="BF52" s="39"/>
      <c r="BG52" s="39"/>
      <c r="BH52" s="170">
        <f t="shared" si="203"/>
        <v>0</v>
      </c>
      <c r="BJ52" s="169"/>
      <c r="BK52" s="39"/>
      <c r="BL52" s="39">
        <f t="shared" si="204"/>
        <v>0</v>
      </c>
      <c r="BM52" s="39"/>
      <c r="BN52" s="39"/>
      <c r="BO52" s="39"/>
      <c r="BP52" s="170">
        <f t="shared" si="205"/>
        <v>0</v>
      </c>
      <c r="BR52" s="169"/>
      <c r="BS52" s="39"/>
      <c r="BT52" s="39">
        <f t="shared" si="206"/>
        <v>0</v>
      </c>
      <c r="BU52" s="39"/>
      <c r="BV52" s="39"/>
      <c r="BW52" s="39"/>
      <c r="BX52" s="170">
        <f t="shared" si="207"/>
        <v>0</v>
      </c>
      <c r="BZ52" s="169"/>
      <c r="CA52" s="39"/>
      <c r="CB52" s="39">
        <f t="shared" si="208"/>
        <v>0</v>
      </c>
      <c r="CC52" s="39"/>
      <c r="CD52" s="39"/>
      <c r="CE52" s="39"/>
      <c r="CF52" s="170">
        <f t="shared" si="209"/>
        <v>0</v>
      </c>
      <c r="CH52" s="169"/>
      <c r="CI52" s="192">
        <f t="shared" si="210"/>
        <v>1000</v>
      </c>
      <c r="CJ52" s="192">
        <f t="shared" si="210"/>
        <v>150</v>
      </c>
      <c r="CK52" s="192">
        <f t="shared" si="210"/>
        <v>0</v>
      </c>
      <c r="CL52" s="192">
        <f t="shared" si="210"/>
        <v>0</v>
      </c>
      <c r="CM52" s="192">
        <f t="shared" si="210"/>
        <v>0</v>
      </c>
      <c r="CN52" s="170">
        <f t="shared" si="211"/>
        <v>1150</v>
      </c>
      <c r="CO52" s="243" t="str">
        <f t="shared" si="44"/>
        <v>OK</v>
      </c>
    </row>
    <row r="53" spans="1:93" ht="15.75" thickBot="1" x14ac:dyDescent="0.3">
      <c r="A53" s="3"/>
      <c r="B53" s="41" t="s">
        <v>257</v>
      </c>
      <c r="C53" s="226" t="s">
        <v>424</v>
      </c>
      <c r="D53" s="225" t="s">
        <v>41</v>
      </c>
      <c r="E53" s="169">
        <v>3</v>
      </c>
      <c r="F53" s="39">
        <f t="shared" si="189"/>
        <v>600</v>
      </c>
      <c r="G53" s="39">
        <f t="shared" si="190"/>
        <v>90</v>
      </c>
      <c r="H53" s="39"/>
      <c r="I53" s="39"/>
      <c r="J53" s="39"/>
      <c r="K53" s="170">
        <f t="shared" si="191"/>
        <v>690</v>
      </c>
      <c r="L53" s="243" t="str">
        <f t="shared" si="33"/>
        <v>OK</v>
      </c>
      <c r="N53" s="169"/>
      <c r="O53" s="39"/>
      <c r="P53" s="39">
        <f t="shared" si="192"/>
        <v>0</v>
      </c>
      <c r="Q53" s="39"/>
      <c r="R53" s="39"/>
      <c r="S53" s="39"/>
      <c r="T53" s="170">
        <f t="shared" si="193"/>
        <v>0</v>
      </c>
      <c r="V53" s="169"/>
      <c r="W53" s="39"/>
      <c r="X53" s="39">
        <f t="shared" si="194"/>
        <v>0</v>
      </c>
      <c r="Y53" s="39"/>
      <c r="Z53" s="39"/>
      <c r="AA53" s="39"/>
      <c r="AB53" s="170">
        <f t="shared" si="195"/>
        <v>0</v>
      </c>
      <c r="AD53" s="169"/>
      <c r="AE53" s="39"/>
      <c r="AF53" s="39">
        <f t="shared" si="196"/>
        <v>0</v>
      </c>
      <c r="AG53" s="39"/>
      <c r="AH53" s="39"/>
      <c r="AI53" s="39"/>
      <c r="AJ53" s="170">
        <f t="shared" si="197"/>
        <v>0</v>
      </c>
      <c r="AL53" s="169"/>
      <c r="AM53" s="39"/>
      <c r="AN53" s="39">
        <f t="shared" si="198"/>
        <v>0</v>
      </c>
      <c r="AO53" s="39"/>
      <c r="AP53" s="39"/>
      <c r="AQ53" s="39"/>
      <c r="AR53" s="170">
        <f t="shared" si="199"/>
        <v>0</v>
      </c>
      <c r="AT53" s="169"/>
      <c r="AU53" s="39">
        <f>F53</f>
        <v>600</v>
      </c>
      <c r="AV53" s="39">
        <f t="shared" si="200"/>
        <v>90</v>
      </c>
      <c r="AW53" s="39"/>
      <c r="AX53" s="39">
        <f>I53</f>
        <v>0</v>
      </c>
      <c r="AY53" s="39"/>
      <c r="AZ53" s="170">
        <f t="shared" si="201"/>
        <v>690</v>
      </c>
      <c r="BB53" s="169"/>
      <c r="BC53" s="39"/>
      <c r="BD53" s="39">
        <f t="shared" si="202"/>
        <v>0</v>
      </c>
      <c r="BE53" s="39"/>
      <c r="BF53" s="39"/>
      <c r="BG53" s="39"/>
      <c r="BH53" s="170">
        <f t="shared" si="203"/>
        <v>0</v>
      </c>
      <c r="BJ53" s="169"/>
      <c r="BK53" s="39"/>
      <c r="BL53" s="39">
        <f t="shared" si="204"/>
        <v>0</v>
      </c>
      <c r="BM53" s="39"/>
      <c r="BN53" s="39"/>
      <c r="BO53" s="39"/>
      <c r="BP53" s="170">
        <f t="shared" si="205"/>
        <v>0</v>
      </c>
      <c r="BR53" s="169"/>
      <c r="BS53" s="39"/>
      <c r="BT53" s="39">
        <f t="shared" si="206"/>
        <v>0</v>
      </c>
      <c r="BU53" s="39"/>
      <c r="BV53" s="39"/>
      <c r="BW53" s="39"/>
      <c r="BX53" s="170">
        <f t="shared" si="207"/>
        <v>0</v>
      </c>
      <c r="BZ53" s="169"/>
      <c r="CA53" s="39"/>
      <c r="CB53" s="39">
        <f t="shared" si="208"/>
        <v>0</v>
      </c>
      <c r="CC53" s="39"/>
      <c r="CD53" s="39"/>
      <c r="CE53" s="39"/>
      <c r="CF53" s="170">
        <f t="shared" si="209"/>
        <v>0</v>
      </c>
      <c r="CH53" s="169"/>
      <c r="CI53" s="192">
        <f t="shared" si="210"/>
        <v>600</v>
      </c>
      <c r="CJ53" s="192">
        <f t="shared" si="210"/>
        <v>90</v>
      </c>
      <c r="CK53" s="192">
        <f t="shared" si="210"/>
        <v>0</v>
      </c>
      <c r="CL53" s="192">
        <f t="shared" si="210"/>
        <v>0</v>
      </c>
      <c r="CM53" s="192">
        <f t="shared" si="210"/>
        <v>0</v>
      </c>
      <c r="CN53" s="170">
        <f t="shared" si="211"/>
        <v>690</v>
      </c>
      <c r="CO53" s="243" t="str">
        <f t="shared" si="44"/>
        <v>OK</v>
      </c>
    </row>
    <row r="54" spans="1:93" ht="31.5" customHeight="1" thickBot="1" x14ac:dyDescent="0.3">
      <c r="A54" s="3"/>
      <c r="B54" s="41" t="s">
        <v>230</v>
      </c>
      <c r="C54" s="226" t="s">
        <v>426</v>
      </c>
      <c r="D54" s="225" t="s">
        <v>41</v>
      </c>
      <c r="E54" s="169">
        <v>1</v>
      </c>
      <c r="F54" s="39">
        <f t="shared" si="189"/>
        <v>200</v>
      </c>
      <c r="G54" s="39">
        <f t="shared" si="190"/>
        <v>30</v>
      </c>
      <c r="H54" s="39"/>
      <c r="I54" s="39"/>
      <c r="J54" s="39"/>
      <c r="K54" s="170">
        <f t="shared" si="191"/>
        <v>230</v>
      </c>
      <c r="L54" s="243" t="str">
        <f t="shared" si="33"/>
        <v>OK</v>
      </c>
      <c r="N54" s="169"/>
      <c r="O54" s="39"/>
      <c r="P54" s="39">
        <f t="shared" si="192"/>
        <v>0</v>
      </c>
      <c r="Q54" s="39"/>
      <c r="R54" s="39"/>
      <c r="S54" s="39"/>
      <c r="T54" s="170">
        <f t="shared" si="193"/>
        <v>0</v>
      </c>
      <c r="V54" s="169"/>
      <c r="W54" s="39"/>
      <c r="X54" s="39">
        <f t="shared" si="194"/>
        <v>0</v>
      </c>
      <c r="Y54" s="39"/>
      <c r="Z54" s="39"/>
      <c r="AA54" s="39"/>
      <c r="AB54" s="170">
        <f t="shared" si="195"/>
        <v>0</v>
      </c>
      <c r="AD54" s="169"/>
      <c r="AE54" s="39"/>
      <c r="AF54" s="39">
        <f t="shared" si="196"/>
        <v>0</v>
      </c>
      <c r="AG54" s="39"/>
      <c r="AH54" s="39"/>
      <c r="AI54" s="39"/>
      <c r="AJ54" s="170">
        <f t="shared" si="197"/>
        <v>0</v>
      </c>
      <c r="AL54" s="169"/>
      <c r="AM54" s="39"/>
      <c r="AN54" s="39">
        <f t="shared" si="198"/>
        <v>0</v>
      </c>
      <c r="AO54" s="39"/>
      <c r="AP54" s="39"/>
      <c r="AQ54" s="39"/>
      <c r="AR54" s="170">
        <f t="shared" si="199"/>
        <v>0</v>
      </c>
      <c r="AT54" s="169"/>
      <c r="AU54" s="39">
        <f>F54</f>
        <v>200</v>
      </c>
      <c r="AV54" s="39">
        <f t="shared" si="200"/>
        <v>30</v>
      </c>
      <c r="AW54" s="39"/>
      <c r="AX54" s="39"/>
      <c r="AY54" s="39"/>
      <c r="AZ54" s="170">
        <f t="shared" si="201"/>
        <v>230</v>
      </c>
      <c r="BB54" s="169"/>
      <c r="BC54" s="39"/>
      <c r="BD54" s="39">
        <f t="shared" si="202"/>
        <v>0</v>
      </c>
      <c r="BE54" s="39"/>
      <c r="BF54" s="39"/>
      <c r="BG54" s="39"/>
      <c r="BH54" s="170">
        <f t="shared" si="203"/>
        <v>0</v>
      </c>
      <c r="BJ54" s="169"/>
      <c r="BK54" s="39"/>
      <c r="BL54" s="39">
        <f t="shared" si="204"/>
        <v>0</v>
      </c>
      <c r="BM54" s="39"/>
      <c r="BN54" s="39"/>
      <c r="BO54" s="39"/>
      <c r="BP54" s="170">
        <f t="shared" si="205"/>
        <v>0</v>
      </c>
      <c r="BR54" s="169"/>
      <c r="BS54" s="39"/>
      <c r="BT54" s="39">
        <f t="shared" si="206"/>
        <v>0</v>
      </c>
      <c r="BU54" s="39"/>
      <c r="BV54" s="39"/>
      <c r="BW54" s="39"/>
      <c r="BX54" s="170">
        <f t="shared" si="207"/>
        <v>0</v>
      </c>
      <c r="BZ54" s="169"/>
      <c r="CA54" s="39"/>
      <c r="CB54" s="39">
        <f t="shared" si="208"/>
        <v>0</v>
      </c>
      <c r="CC54" s="39"/>
      <c r="CD54" s="39"/>
      <c r="CE54" s="39"/>
      <c r="CF54" s="170">
        <f t="shared" si="209"/>
        <v>0</v>
      </c>
      <c r="CH54" s="169"/>
      <c r="CI54" s="192">
        <f t="shared" si="210"/>
        <v>200</v>
      </c>
      <c r="CJ54" s="192">
        <f t="shared" si="210"/>
        <v>30</v>
      </c>
      <c r="CK54" s="192">
        <f t="shared" si="210"/>
        <v>0</v>
      </c>
      <c r="CL54" s="192">
        <f t="shared" si="210"/>
        <v>0</v>
      </c>
      <c r="CM54" s="192">
        <f t="shared" si="210"/>
        <v>0</v>
      </c>
      <c r="CN54" s="170">
        <f t="shared" si="211"/>
        <v>230</v>
      </c>
      <c r="CO54" s="243" t="str">
        <f t="shared" si="44"/>
        <v>OK</v>
      </c>
    </row>
    <row r="55" spans="1:93" ht="30.75" hidden="1" thickBot="1" x14ac:dyDescent="0.3">
      <c r="A55" s="3"/>
      <c r="B55" s="41" t="s">
        <v>310</v>
      </c>
      <c r="C55" s="226" t="s">
        <v>251</v>
      </c>
      <c r="D55" s="225" t="s">
        <v>41</v>
      </c>
      <c r="E55" s="169"/>
      <c r="F55" s="39">
        <f t="shared" si="189"/>
        <v>0</v>
      </c>
      <c r="G55" s="39">
        <f t="shared" si="190"/>
        <v>0</v>
      </c>
      <c r="H55" s="39"/>
      <c r="I55" s="39"/>
      <c r="J55" s="39"/>
      <c r="K55" s="170">
        <f t="shared" si="191"/>
        <v>0</v>
      </c>
      <c r="L55" s="243" t="str">
        <f t="shared" si="33"/>
        <v>OK</v>
      </c>
      <c r="N55" s="169"/>
      <c r="O55" s="39"/>
      <c r="P55" s="39">
        <f t="shared" si="192"/>
        <v>0</v>
      </c>
      <c r="Q55" s="39"/>
      <c r="R55" s="39"/>
      <c r="S55" s="39"/>
      <c r="T55" s="170">
        <f t="shared" si="193"/>
        <v>0</v>
      </c>
      <c r="V55" s="169"/>
      <c r="W55" s="39"/>
      <c r="X55" s="39">
        <f t="shared" si="194"/>
        <v>0</v>
      </c>
      <c r="Y55" s="39"/>
      <c r="Z55" s="39"/>
      <c r="AA55" s="39"/>
      <c r="AB55" s="170">
        <f t="shared" si="195"/>
        <v>0</v>
      </c>
      <c r="AD55" s="169"/>
      <c r="AE55" s="39"/>
      <c r="AF55" s="39">
        <f t="shared" si="196"/>
        <v>0</v>
      </c>
      <c r="AG55" s="39"/>
      <c r="AH55" s="39"/>
      <c r="AI55" s="39"/>
      <c r="AJ55" s="170">
        <f t="shared" si="197"/>
        <v>0</v>
      </c>
      <c r="AL55" s="169"/>
      <c r="AM55" s="39"/>
      <c r="AN55" s="39">
        <f t="shared" si="198"/>
        <v>0</v>
      </c>
      <c r="AO55" s="39"/>
      <c r="AP55" s="39"/>
      <c r="AQ55" s="39"/>
      <c r="AR55" s="170">
        <f t="shared" si="199"/>
        <v>0</v>
      </c>
      <c r="AT55" s="169"/>
      <c r="AU55" s="39">
        <f>F55</f>
        <v>0</v>
      </c>
      <c r="AV55" s="39">
        <f t="shared" ref="AV55:AX56" si="212">G55</f>
        <v>0</v>
      </c>
      <c r="AW55" s="39">
        <f t="shared" si="212"/>
        <v>0</v>
      </c>
      <c r="AX55" s="39">
        <f t="shared" si="212"/>
        <v>0</v>
      </c>
      <c r="AY55" s="39"/>
      <c r="AZ55" s="170">
        <f t="shared" si="201"/>
        <v>0</v>
      </c>
      <c r="BB55" s="169"/>
      <c r="BC55" s="39"/>
      <c r="BD55" s="39">
        <f t="shared" si="202"/>
        <v>0</v>
      </c>
      <c r="BE55" s="39"/>
      <c r="BF55" s="39"/>
      <c r="BG55" s="39"/>
      <c r="BH55" s="170">
        <f t="shared" si="203"/>
        <v>0</v>
      </c>
      <c r="BJ55" s="169"/>
      <c r="BK55" s="39"/>
      <c r="BL55" s="39">
        <f t="shared" si="204"/>
        <v>0</v>
      </c>
      <c r="BM55" s="39"/>
      <c r="BN55" s="39"/>
      <c r="BO55" s="39"/>
      <c r="BP55" s="170">
        <f t="shared" si="205"/>
        <v>0</v>
      </c>
      <c r="BR55" s="169"/>
      <c r="BS55" s="39"/>
      <c r="BT55" s="39">
        <f t="shared" si="206"/>
        <v>0</v>
      </c>
      <c r="BU55" s="39"/>
      <c r="BV55" s="39"/>
      <c r="BW55" s="39"/>
      <c r="BX55" s="170">
        <f t="shared" si="207"/>
        <v>0</v>
      </c>
      <c r="BZ55" s="169"/>
      <c r="CA55" s="39"/>
      <c r="CB55" s="39">
        <f t="shared" si="208"/>
        <v>0</v>
      </c>
      <c r="CC55" s="39"/>
      <c r="CD55" s="39"/>
      <c r="CE55" s="39"/>
      <c r="CF55" s="170">
        <f t="shared" si="209"/>
        <v>0</v>
      </c>
      <c r="CH55" s="169"/>
      <c r="CI55" s="192">
        <f t="shared" si="210"/>
        <v>0</v>
      </c>
      <c r="CJ55" s="192">
        <f t="shared" si="210"/>
        <v>0</v>
      </c>
      <c r="CK55" s="192">
        <f t="shared" si="210"/>
        <v>0</v>
      </c>
      <c r="CL55" s="192">
        <f t="shared" si="210"/>
        <v>0</v>
      </c>
      <c r="CM55" s="192">
        <f t="shared" si="210"/>
        <v>0</v>
      </c>
      <c r="CN55" s="170">
        <f t="shared" si="211"/>
        <v>0</v>
      </c>
      <c r="CO55" s="243" t="str">
        <f t="shared" si="44"/>
        <v>OK</v>
      </c>
    </row>
    <row r="56" spans="1:93" ht="15.75" hidden="1" thickBot="1" x14ac:dyDescent="0.3">
      <c r="A56" s="3"/>
      <c r="B56" s="41" t="s">
        <v>64</v>
      </c>
      <c r="C56" s="225" t="s">
        <v>251</v>
      </c>
      <c r="D56" s="225" t="s">
        <v>224</v>
      </c>
      <c r="E56" s="169"/>
      <c r="F56" s="39">
        <f t="shared" si="189"/>
        <v>0</v>
      </c>
      <c r="G56" s="39">
        <f t="shared" si="190"/>
        <v>0</v>
      </c>
      <c r="H56" s="39"/>
      <c r="I56" s="39"/>
      <c r="J56" s="39"/>
      <c r="K56" s="170">
        <f t="shared" si="191"/>
        <v>0</v>
      </c>
      <c r="L56" s="243" t="str">
        <f t="shared" si="33"/>
        <v>OK</v>
      </c>
      <c r="N56" s="169"/>
      <c r="O56" s="39"/>
      <c r="P56" s="39">
        <f t="shared" si="192"/>
        <v>0</v>
      </c>
      <c r="Q56" s="39"/>
      <c r="R56" s="39"/>
      <c r="S56" s="39"/>
      <c r="T56" s="170">
        <f t="shared" si="193"/>
        <v>0</v>
      </c>
      <c r="V56" s="169"/>
      <c r="W56" s="39"/>
      <c r="X56" s="39">
        <f t="shared" si="194"/>
        <v>0</v>
      </c>
      <c r="Y56" s="39"/>
      <c r="Z56" s="39"/>
      <c r="AA56" s="39"/>
      <c r="AB56" s="170">
        <f t="shared" si="195"/>
        <v>0</v>
      </c>
      <c r="AD56" s="169"/>
      <c r="AE56" s="39"/>
      <c r="AF56" s="39">
        <f t="shared" si="196"/>
        <v>0</v>
      </c>
      <c r="AG56" s="39"/>
      <c r="AH56" s="39"/>
      <c r="AI56" s="39"/>
      <c r="AJ56" s="170">
        <f t="shared" si="197"/>
        <v>0</v>
      </c>
      <c r="AL56" s="169"/>
      <c r="AM56" s="39"/>
      <c r="AN56" s="39">
        <f t="shared" si="198"/>
        <v>0</v>
      </c>
      <c r="AO56" s="39"/>
      <c r="AP56" s="39"/>
      <c r="AQ56" s="39"/>
      <c r="AR56" s="170">
        <f t="shared" si="199"/>
        <v>0</v>
      </c>
      <c r="AT56" s="169"/>
      <c r="AU56" s="39">
        <f>F56</f>
        <v>0</v>
      </c>
      <c r="AV56" s="39">
        <f t="shared" si="212"/>
        <v>0</v>
      </c>
      <c r="AW56" s="39">
        <f t="shared" si="212"/>
        <v>0</v>
      </c>
      <c r="AX56" s="39">
        <f t="shared" si="212"/>
        <v>0</v>
      </c>
      <c r="AY56" s="39"/>
      <c r="AZ56" s="170">
        <f t="shared" si="201"/>
        <v>0</v>
      </c>
      <c r="BB56" s="169"/>
      <c r="BC56" s="39"/>
      <c r="BD56" s="39">
        <f t="shared" si="202"/>
        <v>0</v>
      </c>
      <c r="BE56" s="39"/>
      <c r="BF56" s="39"/>
      <c r="BG56" s="39"/>
      <c r="BH56" s="170">
        <f t="shared" si="203"/>
        <v>0</v>
      </c>
      <c r="BJ56" s="169"/>
      <c r="BK56" s="39"/>
      <c r="BL56" s="39">
        <f t="shared" si="204"/>
        <v>0</v>
      </c>
      <c r="BM56" s="39"/>
      <c r="BN56" s="39"/>
      <c r="BO56" s="39"/>
      <c r="BP56" s="170">
        <f t="shared" si="205"/>
        <v>0</v>
      </c>
      <c r="BR56" s="169"/>
      <c r="BS56" s="39"/>
      <c r="BT56" s="39">
        <f t="shared" si="206"/>
        <v>0</v>
      </c>
      <c r="BU56" s="39"/>
      <c r="BV56" s="39"/>
      <c r="BW56" s="39"/>
      <c r="BX56" s="170">
        <f t="shared" si="207"/>
        <v>0</v>
      </c>
      <c r="BZ56" s="169"/>
      <c r="CA56" s="39"/>
      <c r="CB56" s="39">
        <f t="shared" si="208"/>
        <v>0</v>
      </c>
      <c r="CC56" s="39"/>
      <c r="CD56" s="39"/>
      <c r="CE56" s="39"/>
      <c r="CF56" s="170">
        <f t="shared" si="209"/>
        <v>0</v>
      </c>
      <c r="CH56" s="169"/>
      <c r="CI56" s="192">
        <f t="shared" si="210"/>
        <v>0</v>
      </c>
      <c r="CJ56" s="192">
        <f t="shared" si="210"/>
        <v>0</v>
      </c>
      <c r="CK56" s="192">
        <f t="shared" si="210"/>
        <v>0</v>
      </c>
      <c r="CL56" s="192">
        <f t="shared" si="210"/>
        <v>0</v>
      </c>
      <c r="CM56" s="192">
        <f t="shared" si="210"/>
        <v>0</v>
      </c>
      <c r="CN56" s="170">
        <f t="shared" si="211"/>
        <v>0</v>
      </c>
      <c r="CO56" s="243" t="str">
        <f t="shared" si="44"/>
        <v>OK</v>
      </c>
    </row>
    <row r="57" spans="1:93" ht="15.75" thickBot="1" x14ac:dyDescent="0.3">
      <c r="A57" s="3"/>
      <c r="B57" s="41" t="s">
        <v>65</v>
      </c>
      <c r="C57" s="226" t="s">
        <v>427</v>
      </c>
      <c r="D57" s="225" t="s">
        <v>224</v>
      </c>
      <c r="E57" s="169">
        <v>3</v>
      </c>
      <c r="F57" s="39">
        <f t="shared" si="189"/>
        <v>600</v>
      </c>
      <c r="G57" s="39">
        <f t="shared" si="190"/>
        <v>90</v>
      </c>
      <c r="H57" s="39">
        <f>I2</f>
        <v>600</v>
      </c>
      <c r="I57" s="39"/>
      <c r="J57" s="39"/>
      <c r="K57" s="170">
        <f t="shared" si="191"/>
        <v>1290</v>
      </c>
      <c r="L57" s="243" t="str">
        <f t="shared" si="33"/>
        <v>OK</v>
      </c>
      <c r="N57" s="169"/>
      <c r="O57" s="39"/>
      <c r="P57" s="39">
        <f t="shared" si="192"/>
        <v>0</v>
      </c>
      <c r="Q57" s="39"/>
      <c r="R57" s="39"/>
      <c r="S57" s="39"/>
      <c r="T57" s="170">
        <f t="shared" si="193"/>
        <v>0</v>
      </c>
      <c r="V57" s="169"/>
      <c r="W57" s="39"/>
      <c r="X57" s="39">
        <f t="shared" si="194"/>
        <v>0</v>
      </c>
      <c r="Y57" s="39"/>
      <c r="Z57" s="39"/>
      <c r="AA57" s="39"/>
      <c r="AB57" s="170">
        <f t="shared" si="195"/>
        <v>0</v>
      </c>
      <c r="AD57" s="169"/>
      <c r="AE57" s="39"/>
      <c r="AF57" s="39">
        <f t="shared" si="196"/>
        <v>0</v>
      </c>
      <c r="AG57" s="39"/>
      <c r="AH57" s="39"/>
      <c r="AI57" s="39"/>
      <c r="AJ57" s="170">
        <f t="shared" si="197"/>
        <v>0</v>
      </c>
      <c r="AL57" s="169"/>
      <c r="AM57" s="39"/>
      <c r="AN57" s="39">
        <f t="shared" si="198"/>
        <v>0</v>
      </c>
      <c r="AO57" s="39"/>
      <c r="AP57" s="39"/>
      <c r="AQ57" s="39"/>
      <c r="AR57" s="170">
        <f t="shared" si="199"/>
        <v>0</v>
      </c>
      <c r="AT57" s="169"/>
      <c r="AU57" s="39"/>
      <c r="AV57" s="39">
        <f t="shared" si="200"/>
        <v>0</v>
      </c>
      <c r="AW57" s="39"/>
      <c r="AX57" s="39"/>
      <c r="AY57" s="39"/>
      <c r="AZ57" s="170">
        <f t="shared" si="201"/>
        <v>0</v>
      </c>
      <c r="BB57" s="169"/>
      <c r="BC57" s="39"/>
      <c r="BD57" s="39">
        <f t="shared" si="202"/>
        <v>0</v>
      </c>
      <c r="BE57" s="39"/>
      <c r="BF57" s="39"/>
      <c r="BG57" s="39"/>
      <c r="BH57" s="170">
        <f t="shared" si="203"/>
        <v>0</v>
      </c>
      <c r="BJ57" s="169"/>
      <c r="BK57" s="39"/>
      <c r="BL57" s="39">
        <f t="shared" si="204"/>
        <v>0</v>
      </c>
      <c r="BM57" s="39"/>
      <c r="BN57" s="39"/>
      <c r="BO57" s="39"/>
      <c r="BP57" s="170">
        <f t="shared" si="205"/>
        <v>0</v>
      </c>
      <c r="BR57" s="169"/>
      <c r="BS57" s="39"/>
      <c r="BT57" s="39">
        <f t="shared" si="206"/>
        <v>0</v>
      </c>
      <c r="BU57" s="39"/>
      <c r="BV57" s="39"/>
      <c r="BW57" s="39"/>
      <c r="BX57" s="170">
        <f t="shared" si="207"/>
        <v>0</v>
      </c>
      <c r="BZ57" s="169"/>
      <c r="CA57" s="39">
        <f>F57</f>
        <v>600</v>
      </c>
      <c r="CB57" s="39">
        <f t="shared" ref="CB57:CD57" si="213">G57</f>
        <v>90</v>
      </c>
      <c r="CC57" s="39">
        <f t="shared" si="213"/>
        <v>600</v>
      </c>
      <c r="CD57" s="39">
        <f t="shared" si="213"/>
        <v>0</v>
      </c>
      <c r="CE57" s="39"/>
      <c r="CF57" s="170">
        <f t="shared" si="209"/>
        <v>1290</v>
      </c>
      <c r="CH57" s="169"/>
      <c r="CI57" s="192">
        <f t="shared" si="210"/>
        <v>600</v>
      </c>
      <c r="CJ57" s="192">
        <f t="shared" si="210"/>
        <v>90</v>
      </c>
      <c r="CK57" s="192">
        <f t="shared" si="210"/>
        <v>600</v>
      </c>
      <c r="CL57" s="192">
        <f t="shared" si="210"/>
        <v>0</v>
      </c>
      <c r="CM57" s="192">
        <f t="shared" si="210"/>
        <v>0</v>
      </c>
      <c r="CN57" s="170">
        <f t="shared" si="211"/>
        <v>1290</v>
      </c>
      <c r="CO57" s="243" t="str">
        <f t="shared" si="44"/>
        <v>OK</v>
      </c>
    </row>
    <row r="58" spans="1:93" ht="30.75" thickBot="1" x14ac:dyDescent="0.3">
      <c r="A58" s="3"/>
      <c r="B58" s="41" t="s">
        <v>312</v>
      </c>
      <c r="C58" s="226" t="s">
        <v>428</v>
      </c>
      <c r="D58" s="225" t="s">
        <v>431</v>
      </c>
      <c r="E58" s="169">
        <v>10</v>
      </c>
      <c r="F58" s="39">
        <f t="shared" si="189"/>
        <v>2000</v>
      </c>
      <c r="G58" s="39">
        <f t="shared" si="190"/>
        <v>300</v>
      </c>
      <c r="H58" s="39"/>
      <c r="I58" s="39">
        <v>3000</v>
      </c>
      <c r="J58" s="39"/>
      <c r="K58" s="170">
        <f t="shared" si="191"/>
        <v>5300</v>
      </c>
      <c r="L58" s="243" t="str">
        <f t="shared" si="33"/>
        <v>OK</v>
      </c>
      <c r="N58" s="169"/>
      <c r="O58" s="39"/>
      <c r="P58" s="39">
        <f t="shared" si="192"/>
        <v>0</v>
      </c>
      <c r="Q58" s="39"/>
      <c r="R58" s="39"/>
      <c r="S58" s="39"/>
      <c r="T58" s="170">
        <f t="shared" si="193"/>
        <v>0</v>
      </c>
      <c r="V58" s="169"/>
      <c r="W58" s="39"/>
      <c r="X58" s="39">
        <f t="shared" si="194"/>
        <v>0</v>
      </c>
      <c r="Y58" s="39"/>
      <c r="Z58" s="39">
        <f>$I$58/2</f>
        <v>1500</v>
      </c>
      <c r="AA58" s="39"/>
      <c r="AB58" s="170">
        <f t="shared" si="195"/>
        <v>1500</v>
      </c>
      <c r="AD58" s="169"/>
      <c r="AE58" s="39">
        <f>$F$58*0.5</f>
        <v>1000</v>
      </c>
      <c r="AF58" s="39">
        <f t="shared" si="196"/>
        <v>150</v>
      </c>
      <c r="AG58" s="39"/>
      <c r="AH58" s="39">
        <f>$I$58/2</f>
        <v>1500</v>
      </c>
      <c r="AI58" s="39"/>
      <c r="AJ58" s="170">
        <f t="shared" si="197"/>
        <v>2650</v>
      </c>
      <c r="AL58" s="169"/>
      <c r="AM58" s="39">
        <f>$F$58*0.25</f>
        <v>500</v>
      </c>
      <c r="AN58" s="39">
        <f t="shared" si="198"/>
        <v>75</v>
      </c>
      <c r="AO58" s="39"/>
      <c r="AP58" s="39"/>
      <c r="AQ58" s="39"/>
      <c r="AR58" s="170">
        <f t="shared" si="199"/>
        <v>575</v>
      </c>
      <c r="AT58" s="169"/>
      <c r="AU58" s="39">
        <f>$F$58*0.25</f>
        <v>500</v>
      </c>
      <c r="AV58" s="39">
        <f t="shared" si="200"/>
        <v>75</v>
      </c>
      <c r="AW58" s="39"/>
      <c r="AX58" s="39"/>
      <c r="AY58" s="39"/>
      <c r="AZ58" s="170">
        <f t="shared" si="201"/>
        <v>575</v>
      </c>
      <c r="BB58" s="169"/>
      <c r="BC58" s="39"/>
      <c r="BD58" s="39">
        <f t="shared" si="202"/>
        <v>0</v>
      </c>
      <c r="BE58" s="39"/>
      <c r="BF58" s="39"/>
      <c r="BG58" s="39"/>
      <c r="BH58" s="170">
        <f t="shared" si="203"/>
        <v>0</v>
      </c>
      <c r="BJ58" s="169"/>
      <c r="BK58" s="39"/>
      <c r="BL58" s="39">
        <f t="shared" si="204"/>
        <v>0</v>
      </c>
      <c r="BM58" s="39"/>
      <c r="BN58" s="39"/>
      <c r="BO58" s="39"/>
      <c r="BP58" s="170">
        <f t="shared" si="205"/>
        <v>0</v>
      </c>
      <c r="BR58" s="169"/>
      <c r="BS58" s="39"/>
      <c r="BT58" s="39">
        <f t="shared" si="206"/>
        <v>0</v>
      </c>
      <c r="BU58" s="39"/>
      <c r="BV58" s="39"/>
      <c r="BW58" s="39"/>
      <c r="BX58" s="170">
        <f t="shared" si="207"/>
        <v>0</v>
      </c>
      <c r="BZ58" s="169"/>
      <c r="CA58" s="39"/>
      <c r="CB58" s="39">
        <f t="shared" si="208"/>
        <v>0</v>
      </c>
      <c r="CC58" s="39"/>
      <c r="CD58" s="39"/>
      <c r="CE58" s="39"/>
      <c r="CF58" s="170">
        <f t="shared" si="209"/>
        <v>0</v>
      </c>
      <c r="CH58" s="169"/>
      <c r="CI58" s="192">
        <f t="shared" si="210"/>
        <v>2000</v>
      </c>
      <c r="CJ58" s="192">
        <f t="shared" si="210"/>
        <v>300</v>
      </c>
      <c r="CK58" s="192">
        <f t="shared" si="210"/>
        <v>0</v>
      </c>
      <c r="CL58" s="192">
        <f t="shared" si="210"/>
        <v>3000</v>
      </c>
      <c r="CM58" s="192">
        <f t="shared" si="210"/>
        <v>0</v>
      </c>
      <c r="CN58" s="170">
        <f t="shared" si="211"/>
        <v>5300</v>
      </c>
      <c r="CO58" s="243" t="str">
        <f t="shared" si="44"/>
        <v>OK</v>
      </c>
    </row>
    <row r="59" spans="1:93" ht="15.75" thickBot="1" x14ac:dyDescent="0.3">
      <c r="A59" s="3"/>
      <c r="B59" s="41"/>
      <c r="C59" s="93"/>
      <c r="D59" s="7"/>
      <c r="E59" s="169"/>
      <c r="F59" s="39">
        <f t="shared" si="189"/>
        <v>0</v>
      </c>
      <c r="G59" s="39">
        <f t="shared" si="190"/>
        <v>0</v>
      </c>
      <c r="H59" s="39"/>
      <c r="I59" s="39"/>
      <c r="J59" s="39"/>
      <c r="K59" s="170">
        <f t="shared" si="191"/>
        <v>0</v>
      </c>
      <c r="L59" s="243" t="str">
        <f t="shared" si="33"/>
        <v>OK</v>
      </c>
      <c r="N59" s="169"/>
      <c r="O59" s="39"/>
      <c r="P59" s="39">
        <f t="shared" si="192"/>
        <v>0</v>
      </c>
      <c r="Q59" s="39"/>
      <c r="R59" s="39"/>
      <c r="S59" s="39"/>
      <c r="T59" s="170">
        <f t="shared" si="193"/>
        <v>0</v>
      </c>
      <c r="V59" s="169"/>
      <c r="W59" s="39"/>
      <c r="X59" s="39">
        <f t="shared" si="194"/>
        <v>0</v>
      </c>
      <c r="Y59" s="39"/>
      <c r="Z59" s="39"/>
      <c r="AA59" s="39"/>
      <c r="AB59" s="170">
        <f t="shared" si="195"/>
        <v>0</v>
      </c>
      <c r="AD59" s="169"/>
      <c r="AE59" s="39"/>
      <c r="AF59" s="39">
        <f t="shared" si="196"/>
        <v>0</v>
      </c>
      <c r="AG59" s="39"/>
      <c r="AH59" s="39"/>
      <c r="AI59" s="39"/>
      <c r="AJ59" s="170">
        <f t="shared" si="197"/>
        <v>0</v>
      </c>
      <c r="AL59" s="169"/>
      <c r="AM59" s="39"/>
      <c r="AN59" s="39">
        <f t="shared" si="198"/>
        <v>0</v>
      </c>
      <c r="AO59" s="39"/>
      <c r="AP59" s="39"/>
      <c r="AQ59" s="39"/>
      <c r="AR59" s="170">
        <f t="shared" si="199"/>
        <v>0</v>
      </c>
      <c r="AT59" s="169"/>
      <c r="AU59" s="39"/>
      <c r="AV59" s="39">
        <f t="shared" si="200"/>
        <v>0</v>
      </c>
      <c r="AW59" s="39"/>
      <c r="AX59" s="39"/>
      <c r="AY59" s="39"/>
      <c r="AZ59" s="170">
        <f t="shared" si="201"/>
        <v>0</v>
      </c>
      <c r="BB59" s="169"/>
      <c r="BC59" s="39"/>
      <c r="BD59" s="39">
        <f t="shared" si="202"/>
        <v>0</v>
      </c>
      <c r="BE59" s="39"/>
      <c r="BF59" s="39"/>
      <c r="BG59" s="39"/>
      <c r="BH59" s="170">
        <f t="shared" si="203"/>
        <v>0</v>
      </c>
      <c r="BJ59" s="169"/>
      <c r="BK59" s="39"/>
      <c r="BL59" s="39">
        <f t="shared" si="204"/>
        <v>0</v>
      </c>
      <c r="BM59" s="39"/>
      <c r="BN59" s="39"/>
      <c r="BO59" s="39"/>
      <c r="BP59" s="170">
        <f t="shared" si="205"/>
        <v>0</v>
      </c>
      <c r="BR59" s="169"/>
      <c r="BS59" s="39"/>
      <c r="BT59" s="39">
        <f t="shared" si="206"/>
        <v>0</v>
      </c>
      <c r="BU59" s="39"/>
      <c r="BV59" s="39"/>
      <c r="BW59" s="39"/>
      <c r="BX59" s="170">
        <f t="shared" si="207"/>
        <v>0</v>
      </c>
      <c r="BZ59" s="169"/>
      <c r="CA59" s="39"/>
      <c r="CB59" s="39">
        <f t="shared" si="208"/>
        <v>0</v>
      </c>
      <c r="CC59" s="39"/>
      <c r="CD59" s="39"/>
      <c r="CE59" s="39"/>
      <c r="CF59" s="170">
        <f t="shared" si="209"/>
        <v>0</v>
      </c>
      <c r="CH59" s="169"/>
      <c r="CI59" s="192">
        <f t="shared" si="210"/>
        <v>0</v>
      </c>
      <c r="CJ59" s="192">
        <f t="shared" si="210"/>
        <v>0</v>
      </c>
      <c r="CK59" s="192">
        <f t="shared" si="210"/>
        <v>0</v>
      </c>
      <c r="CL59" s="192">
        <f t="shared" si="210"/>
        <v>0</v>
      </c>
      <c r="CM59" s="192">
        <f t="shared" si="210"/>
        <v>0</v>
      </c>
      <c r="CN59" s="170">
        <f t="shared" si="211"/>
        <v>0</v>
      </c>
      <c r="CO59" s="243" t="str">
        <f t="shared" si="44"/>
        <v>OK</v>
      </c>
    </row>
    <row r="60" spans="1:93" ht="15.75" thickBot="1" x14ac:dyDescent="0.3">
      <c r="A60" s="3"/>
      <c r="B60" s="41"/>
      <c r="C60" s="93"/>
      <c r="D60" s="7"/>
      <c r="E60" s="169"/>
      <c r="F60" s="39">
        <f t="shared" si="189"/>
        <v>0</v>
      </c>
      <c r="G60" s="39">
        <f t="shared" si="190"/>
        <v>0</v>
      </c>
      <c r="H60" s="39"/>
      <c r="I60" s="39"/>
      <c r="J60" s="39"/>
      <c r="K60" s="170">
        <f t="shared" si="191"/>
        <v>0</v>
      </c>
      <c r="L60" s="243" t="str">
        <f t="shared" si="33"/>
        <v>OK</v>
      </c>
      <c r="N60" s="169"/>
      <c r="O60" s="39"/>
      <c r="P60" s="39">
        <f t="shared" si="192"/>
        <v>0</v>
      </c>
      <c r="Q60" s="39"/>
      <c r="R60" s="39"/>
      <c r="S60" s="39"/>
      <c r="T60" s="170">
        <f t="shared" si="193"/>
        <v>0</v>
      </c>
      <c r="V60" s="169"/>
      <c r="W60" s="39"/>
      <c r="X60" s="39">
        <f t="shared" si="194"/>
        <v>0</v>
      </c>
      <c r="Y60" s="39"/>
      <c r="Z60" s="39"/>
      <c r="AA60" s="39"/>
      <c r="AB60" s="170">
        <f t="shared" si="195"/>
        <v>0</v>
      </c>
      <c r="AD60" s="169"/>
      <c r="AE60" s="39"/>
      <c r="AF60" s="39">
        <f t="shared" si="196"/>
        <v>0</v>
      </c>
      <c r="AG60" s="39"/>
      <c r="AH60" s="39"/>
      <c r="AI60" s="39"/>
      <c r="AJ60" s="170">
        <f t="shared" si="197"/>
        <v>0</v>
      </c>
      <c r="AL60" s="169"/>
      <c r="AM60" s="39"/>
      <c r="AN60" s="39">
        <f t="shared" si="198"/>
        <v>0</v>
      </c>
      <c r="AO60" s="39"/>
      <c r="AP60" s="39"/>
      <c r="AQ60" s="39"/>
      <c r="AR60" s="170">
        <f t="shared" si="199"/>
        <v>0</v>
      </c>
      <c r="AT60" s="169"/>
      <c r="AU60" s="39"/>
      <c r="AV60" s="39">
        <f t="shared" si="200"/>
        <v>0</v>
      </c>
      <c r="AW60" s="39"/>
      <c r="AX60" s="39"/>
      <c r="AY60" s="39"/>
      <c r="AZ60" s="170">
        <f t="shared" si="201"/>
        <v>0</v>
      </c>
      <c r="BB60" s="169"/>
      <c r="BC60" s="39"/>
      <c r="BD60" s="39">
        <f t="shared" si="202"/>
        <v>0</v>
      </c>
      <c r="BE60" s="39"/>
      <c r="BF60" s="39"/>
      <c r="BG60" s="39"/>
      <c r="BH60" s="170">
        <f t="shared" si="203"/>
        <v>0</v>
      </c>
      <c r="BJ60" s="169"/>
      <c r="BK60" s="39"/>
      <c r="BL60" s="39">
        <f t="shared" si="204"/>
        <v>0</v>
      </c>
      <c r="BM60" s="39"/>
      <c r="BN60" s="39"/>
      <c r="BO60" s="39"/>
      <c r="BP60" s="170">
        <f t="shared" si="205"/>
        <v>0</v>
      </c>
      <c r="BR60" s="169"/>
      <c r="BS60" s="39"/>
      <c r="BT60" s="39">
        <f t="shared" si="206"/>
        <v>0</v>
      </c>
      <c r="BU60" s="39"/>
      <c r="BV60" s="39"/>
      <c r="BW60" s="39"/>
      <c r="BX60" s="170">
        <f t="shared" si="207"/>
        <v>0</v>
      </c>
      <c r="BZ60" s="169"/>
      <c r="CA60" s="39"/>
      <c r="CB60" s="39">
        <f t="shared" si="208"/>
        <v>0</v>
      </c>
      <c r="CC60" s="39"/>
      <c r="CD60" s="39"/>
      <c r="CE60" s="39"/>
      <c r="CF60" s="170">
        <f t="shared" si="209"/>
        <v>0</v>
      </c>
      <c r="CH60" s="169"/>
      <c r="CI60" s="192">
        <f t="shared" si="210"/>
        <v>0</v>
      </c>
      <c r="CJ60" s="192">
        <f t="shared" si="210"/>
        <v>0</v>
      </c>
      <c r="CK60" s="192">
        <f t="shared" si="210"/>
        <v>0</v>
      </c>
      <c r="CL60" s="192">
        <f t="shared" si="210"/>
        <v>0</v>
      </c>
      <c r="CM60" s="192">
        <f t="shared" si="210"/>
        <v>0</v>
      </c>
      <c r="CN60" s="170">
        <f t="shared" si="211"/>
        <v>0</v>
      </c>
      <c r="CO60" s="243" t="str">
        <f t="shared" si="44"/>
        <v>OK</v>
      </c>
    </row>
    <row r="61" spans="1:93" ht="16.5" thickBot="1" x14ac:dyDescent="0.3">
      <c r="A61" s="4"/>
      <c r="B61" s="25" t="s">
        <v>83</v>
      </c>
      <c r="C61" s="150"/>
      <c r="D61" s="6"/>
      <c r="E61" s="176"/>
      <c r="F61" s="51">
        <f>SUM(F35:F60)</f>
        <v>11400</v>
      </c>
      <c r="G61" s="51">
        <f t="shared" ref="G61:K61" si="214">SUM(G35:G60)</f>
        <v>1710</v>
      </c>
      <c r="H61" s="51">
        <f t="shared" si="214"/>
        <v>2400</v>
      </c>
      <c r="I61" s="51">
        <f t="shared" si="214"/>
        <v>5300</v>
      </c>
      <c r="J61" s="51">
        <f t="shared" si="214"/>
        <v>0</v>
      </c>
      <c r="K61" s="180">
        <f t="shared" si="214"/>
        <v>20810</v>
      </c>
      <c r="L61" s="243" t="str">
        <f t="shared" si="33"/>
        <v>OK</v>
      </c>
      <c r="N61" s="176"/>
      <c r="O61" s="51">
        <f>SUM(O35:O60)</f>
        <v>1780</v>
      </c>
      <c r="P61" s="51">
        <f t="shared" ref="P61:T61" si="215">SUM(P35:P60)</f>
        <v>267</v>
      </c>
      <c r="Q61" s="51">
        <f t="shared" si="215"/>
        <v>600</v>
      </c>
      <c r="R61" s="51">
        <f t="shared" si="215"/>
        <v>300</v>
      </c>
      <c r="S61" s="51">
        <f t="shared" si="215"/>
        <v>0</v>
      </c>
      <c r="T61" s="180">
        <f t="shared" si="215"/>
        <v>2947</v>
      </c>
      <c r="V61" s="176"/>
      <c r="W61" s="51">
        <f>SUM(W35:W60)</f>
        <v>1170</v>
      </c>
      <c r="X61" s="51">
        <f t="shared" ref="X61:AB61" si="216">SUM(X35:X60)</f>
        <v>175.5</v>
      </c>
      <c r="Y61" s="51">
        <f t="shared" si="216"/>
        <v>0</v>
      </c>
      <c r="Z61" s="51">
        <f t="shared" si="216"/>
        <v>3500</v>
      </c>
      <c r="AA61" s="51">
        <f t="shared" si="216"/>
        <v>0</v>
      </c>
      <c r="AB61" s="180">
        <f t="shared" si="216"/>
        <v>4845.5</v>
      </c>
      <c r="AD61" s="176"/>
      <c r="AE61" s="51">
        <f>SUM(AE35:AE60)</f>
        <v>2050</v>
      </c>
      <c r="AF61" s="51">
        <f t="shared" ref="AF61:AJ61" si="217">SUM(AF35:AF60)</f>
        <v>307.5</v>
      </c>
      <c r="AG61" s="51">
        <f t="shared" si="217"/>
        <v>0</v>
      </c>
      <c r="AH61" s="51">
        <f t="shared" si="217"/>
        <v>1500</v>
      </c>
      <c r="AI61" s="51">
        <f t="shared" si="217"/>
        <v>0</v>
      </c>
      <c r="AJ61" s="180">
        <f t="shared" si="217"/>
        <v>3857.5</v>
      </c>
      <c r="AL61" s="176"/>
      <c r="AM61" s="51">
        <f>SUM(AM35:AM60)</f>
        <v>2650</v>
      </c>
      <c r="AN61" s="51">
        <f t="shared" ref="AN61:AR61" si="218">SUM(AN35:AN60)</f>
        <v>397.5</v>
      </c>
      <c r="AO61" s="51">
        <f t="shared" si="218"/>
        <v>900</v>
      </c>
      <c r="AP61" s="51">
        <f t="shared" si="218"/>
        <v>0</v>
      </c>
      <c r="AQ61" s="51">
        <f t="shared" si="218"/>
        <v>0</v>
      </c>
      <c r="AR61" s="180">
        <f t="shared" si="218"/>
        <v>3947.5</v>
      </c>
      <c r="AT61" s="176"/>
      <c r="AU61" s="51">
        <f>SUM(AU35:AU60)</f>
        <v>2750</v>
      </c>
      <c r="AV61" s="51">
        <f t="shared" ref="AV61:AZ61" si="219">SUM(AV35:AV60)</f>
        <v>412.5</v>
      </c>
      <c r="AW61" s="51">
        <f t="shared" si="219"/>
        <v>300</v>
      </c>
      <c r="AX61" s="51">
        <f t="shared" si="219"/>
        <v>0</v>
      </c>
      <c r="AY61" s="51">
        <f t="shared" si="219"/>
        <v>0</v>
      </c>
      <c r="AZ61" s="180">
        <f t="shared" si="219"/>
        <v>3462.5</v>
      </c>
      <c r="BB61" s="176"/>
      <c r="BC61" s="51">
        <f>SUM(BC35:BC60)</f>
        <v>100</v>
      </c>
      <c r="BD61" s="51">
        <f t="shared" ref="BD61:BH61" si="220">SUM(BD35:BD60)</f>
        <v>15</v>
      </c>
      <c r="BE61" s="51">
        <f t="shared" si="220"/>
        <v>0</v>
      </c>
      <c r="BF61" s="51">
        <f t="shared" si="220"/>
        <v>0</v>
      </c>
      <c r="BG61" s="51">
        <f t="shared" si="220"/>
        <v>0</v>
      </c>
      <c r="BH61" s="180">
        <f t="shared" si="220"/>
        <v>115</v>
      </c>
      <c r="BJ61" s="176"/>
      <c r="BK61" s="51">
        <f>SUM(BK35:BK60)</f>
        <v>100</v>
      </c>
      <c r="BL61" s="51">
        <f t="shared" ref="BL61:BP61" si="221">SUM(BL35:BL60)</f>
        <v>15</v>
      </c>
      <c r="BM61" s="51">
        <f t="shared" si="221"/>
        <v>0</v>
      </c>
      <c r="BN61" s="51">
        <f t="shared" si="221"/>
        <v>0</v>
      </c>
      <c r="BO61" s="51">
        <f t="shared" si="221"/>
        <v>0</v>
      </c>
      <c r="BP61" s="180">
        <f t="shared" si="221"/>
        <v>115</v>
      </c>
      <c r="BR61" s="176"/>
      <c r="BS61" s="51">
        <f>SUM(BS35:BS60)</f>
        <v>100</v>
      </c>
      <c r="BT61" s="51">
        <f t="shared" ref="BT61:BX61" si="222">SUM(BT35:BT60)</f>
        <v>15</v>
      </c>
      <c r="BU61" s="51">
        <f t="shared" si="222"/>
        <v>0</v>
      </c>
      <c r="BV61" s="51">
        <f t="shared" si="222"/>
        <v>0</v>
      </c>
      <c r="BW61" s="51">
        <f t="shared" si="222"/>
        <v>0</v>
      </c>
      <c r="BX61" s="180">
        <f t="shared" si="222"/>
        <v>115</v>
      </c>
      <c r="BZ61" s="176"/>
      <c r="CA61" s="51">
        <f>SUM(CA35:CA60)</f>
        <v>700</v>
      </c>
      <c r="CB61" s="51">
        <f t="shared" ref="CB61:CF61" si="223">SUM(CB35:CB60)</f>
        <v>105</v>
      </c>
      <c r="CC61" s="51">
        <f t="shared" si="223"/>
        <v>600</v>
      </c>
      <c r="CD61" s="51">
        <f t="shared" si="223"/>
        <v>0</v>
      </c>
      <c r="CE61" s="51">
        <f t="shared" si="223"/>
        <v>0</v>
      </c>
      <c r="CF61" s="180">
        <f t="shared" si="223"/>
        <v>1405</v>
      </c>
      <c r="CH61" s="176"/>
      <c r="CI61" s="51">
        <f>SUM(CI35:CI60)</f>
        <v>11400</v>
      </c>
      <c r="CJ61" s="51">
        <f t="shared" ref="CJ61:CN61" si="224">SUM(CJ35:CJ60)</f>
        <v>1710</v>
      </c>
      <c r="CK61" s="51">
        <f t="shared" si="224"/>
        <v>2400</v>
      </c>
      <c r="CL61" s="51">
        <f t="shared" si="224"/>
        <v>5300</v>
      </c>
      <c r="CM61" s="51">
        <f t="shared" si="224"/>
        <v>0</v>
      </c>
      <c r="CN61" s="180">
        <f t="shared" si="224"/>
        <v>20810</v>
      </c>
      <c r="CO61" s="243" t="str">
        <f t="shared" si="44"/>
        <v>OK</v>
      </c>
    </row>
    <row r="62" spans="1:93" ht="16.5" thickBot="1" x14ac:dyDescent="0.3">
      <c r="A62" s="22"/>
      <c r="B62" s="49" t="s">
        <v>68</v>
      </c>
      <c r="C62" s="151"/>
      <c r="D62" s="24"/>
      <c r="E62" s="181"/>
      <c r="F62" s="22"/>
      <c r="G62" s="22"/>
      <c r="H62" s="22"/>
      <c r="I62" s="22"/>
      <c r="J62" s="22"/>
      <c r="K62" s="182"/>
      <c r="L62" s="243" t="str">
        <f t="shared" si="33"/>
        <v>OK</v>
      </c>
      <c r="N62" s="181"/>
      <c r="O62" s="22"/>
      <c r="P62" s="22"/>
      <c r="Q62" s="22"/>
      <c r="R62" s="22"/>
      <c r="S62" s="22"/>
      <c r="T62" s="182"/>
      <c r="V62" s="181"/>
      <c r="W62" s="22"/>
      <c r="X62" s="22"/>
      <c r="Y62" s="22"/>
      <c r="Z62" s="22"/>
      <c r="AA62" s="22"/>
      <c r="AB62" s="182"/>
      <c r="AD62" s="181"/>
      <c r="AE62" s="22"/>
      <c r="AF62" s="22"/>
      <c r="AG62" s="22"/>
      <c r="AH62" s="22"/>
      <c r="AI62" s="22"/>
      <c r="AJ62" s="182"/>
      <c r="AL62" s="181"/>
      <c r="AM62" s="22"/>
      <c r="AN62" s="22"/>
      <c r="AO62" s="22"/>
      <c r="AP62" s="22"/>
      <c r="AQ62" s="22"/>
      <c r="AR62" s="182"/>
      <c r="AT62" s="181"/>
      <c r="AU62" s="22"/>
      <c r="AV62" s="22"/>
      <c r="AW62" s="22"/>
      <c r="AX62" s="22"/>
      <c r="AY62" s="22"/>
      <c r="AZ62" s="182"/>
      <c r="BB62" s="181"/>
      <c r="BC62" s="22"/>
      <c r="BD62" s="22"/>
      <c r="BE62" s="22"/>
      <c r="BF62" s="22"/>
      <c r="BG62" s="22"/>
      <c r="BH62" s="182"/>
      <c r="BJ62" s="181"/>
      <c r="BK62" s="22"/>
      <c r="BL62" s="22"/>
      <c r="BM62" s="22"/>
      <c r="BN62" s="22"/>
      <c r="BO62" s="22"/>
      <c r="BP62" s="182"/>
      <c r="BR62" s="181"/>
      <c r="BS62" s="22"/>
      <c r="BT62" s="22"/>
      <c r="BU62" s="22"/>
      <c r="BV62" s="22"/>
      <c r="BW62" s="22"/>
      <c r="BX62" s="182"/>
      <c r="BZ62" s="181"/>
      <c r="CA62" s="22"/>
      <c r="CB62" s="22"/>
      <c r="CC62" s="22"/>
      <c r="CD62" s="22"/>
      <c r="CE62" s="22"/>
      <c r="CF62" s="182"/>
      <c r="CH62" s="181"/>
      <c r="CI62" s="22"/>
      <c r="CJ62" s="22"/>
      <c r="CK62" s="22"/>
      <c r="CL62" s="22"/>
      <c r="CM62" s="22"/>
      <c r="CN62" s="182"/>
      <c r="CO62" s="243" t="str">
        <f t="shared" si="44"/>
        <v>OK</v>
      </c>
    </row>
    <row r="63" spans="1:93" ht="15.75" thickBot="1" x14ac:dyDescent="0.3">
      <c r="A63" s="80"/>
      <c r="B63" s="136" t="s">
        <v>316</v>
      </c>
      <c r="C63" s="136"/>
      <c r="D63" s="137"/>
      <c r="E63" s="183"/>
      <c r="F63" s="29"/>
      <c r="G63" s="29"/>
      <c r="H63" s="29"/>
      <c r="I63" s="29"/>
      <c r="J63" s="29"/>
      <c r="K63" s="184"/>
      <c r="L63" s="243" t="str">
        <f t="shared" si="33"/>
        <v>OK</v>
      </c>
      <c r="N63" s="183"/>
      <c r="O63" s="29"/>
      <c r="P63" s="29"/>
      <c r="Q63" s="29"/>
      <c r="R63" s="29"/>
      <c r="S63" s="29"/>
      <c r="T63" s="184"/>
      <c r="V63" s="183"/>
      <c r="W63" s="29"/>
      <c r="X63" s="29"/>
      <c r="Y63" s="29"/>
      <c r="Z63" s="29"/>
      <c r="AA63" s="29"/>
      <c r="AB63" s="184"/>
      <c r="AD63" s="183"/>
      <c r="AE63" s="29"/>
      <c r="AF63" s="29"/>
      <c r="AG63" s="29"/>
      <c r="AH63" s="29"/>
      <c r="AI63" s="29"/>
      <c r="AJ63" s="184"/>
      <c r="AL63" s="183"/>
      <c r="AM63" s="29"/>
      <c r="AN63" s="29"/>
      <c r="AO63" s="29"/>
      <c r="AP63" s="29"/>
      <c r="AQ63" s="29"/>
      <c r="AR63" s="184"/>
      <c r="AT63" s="183"/>
      <c r="AU63" s="29"/>
      <c r="AV63" s="29"/>
      <c r="AW63" s="29"/>
      <c r="AX63" s="29"/>
      <c r="AY63" s="29"/>
      <c r="AZ63" s="184"/>
      <c r="BB63" s="183"/>
      <c r="BC63" s="29"/>
      <c r="BD63" s="29"/>
      <c r="BE63" s="29"/>
      <c r="BF63" s="29"/>
      <c r="BG63" s="29"/>
      <c r="BH63" s="184"/>
      <c r="BJ63" s="183"/>
      <c r="BK63" s="29"/>
      <c r="BL63" s="29"/>
      <c r="BM63" s="29"/>
      <c r="BN63" s="29"/>
      <c r="BO63" s="29"/>
      <c r="BP63" s="184"/>
      <c r="BR63" s="183"/>
      <c r="BS63" s="29"/>
      <c r="BT63" s="29"/>
      <c r="BU63" s="29"/>
      <c r="BV63" s="29"/>
      <c r="BW63" s="29"/>
      <c r="BX63" s="184"/>
      <c r="BZ63" s="183"/>
      <c r="CA63" s="29"/>
      <c r="CB63" s="29"/>
      <c r="CC63" s="29"/>
      <c r="CD63" s="29"/>
      <c r="CE63" s="29"/>
      <c r="CF63" s="184"/>
      <c r="CH63" s="183"/>
      <c r="CI63" s="29"/>
      <c r="CJ63" s="29"/>
      <c r="CK63" s="29"/>
      <c r="CL63" s="29"/>
      <c r="CM63" s="29"/>
      <c r="CN63" s="184"/>
      <c r="CO63" s="243" t="str">
        <f t="shared" si="44"/>
        <v>OK</v>
      </c>
    </row>
    <row r="64" spans="1:93" ht="15.75" thickBot="1" x14ac:dyDescent="0.3">
      <c r="A64" s="3"/>
      <c r="B64" s="41" t="s">
        <v>317</v>
      </c>
      <c r="C64" s="225" t="s">
        <v>223</v>
      </c>
      <c r="D64" s="225" t="s">
        <v>224</v>
      </c>
      <c r="E64" s="169">
        <v>2</v>
      </c>
      <c r="F64" s="39">
        <f t="shared" ref="F64:F68" si="225">E64*$C$2</f>
        <v>400</v>
      </c>
      <c r="G64" s="39">
        <f t="shared" ref="G64:G112" si="226">F64*0.15</f>
        <v>60</v>
      </c>
      <c r="H64" s="39"/>
      <c r="I64" s="39"/>
      <c r="J64" s="39"/>
      <c r="K64" s="170">
        <f t="shared" ref="K64:K112" si="227">F64+G64+H64+I64+J64</f>
        <v>460</v>
      </c>
      <c r="L64" s="243" t="str">
        <f t="shared" si="33"/>
        <v>OK</v>
      </c>
      <c r="N64" s="169"/>
      <c r="O64" s="39">
        <f>F64</f>
        <v>400</v>
      </c>
      <c r="P64" s="39">
        <f t="shared" ref="P64:P68" si="228">O64*0.15</f>
        <v>60</v>
      </c>
      <c r="Q64" s="39"/>
      <c r="R64" s="39"/>
      <c r="S64" s="39"/>
      <c r="T64" s="170">
        <f t="shared" ref="T64:T68" si="229">O64+P64+Q64+R64+S64</f>
        <v>460</v>
      </c>
      <c r="V64" s="169"/>
      <c r="W64" s="39"/>
      <c r="X64" s="39">
        <f t="shared" ref="X64:X68" si="230">W64*0.15</f>
        <v>0</v>
      </c>
      <c r="Y64" s="39"/>
      <c r="Z64" s="39">
        <f>$I$64*0.2</f>
        <v>0</v>
      </c>
      <c r="AA64" s="39"/>
      <c r="AB64" s="170">
        <f t="shared" ref="AB64:AB68" si="231">W64+X64+Y64+Z64+AA64</f>
        <v>0</v>
      </c>
      <c r="AD64" s="169"/>
      <c r="AE64" s="39"/>
      <c r="AF64" s="39">
        <f t="shared" ref="AF64:AF68" si="232">AE64*0.15</f>
        <v>0</v>
      </c>
      <c r="AG64" s="39"/>
      <c r="AH64" s="39">
        <f>$I$64*0.2</f>
        <v>0</v>
      </c>
      <c r="AI64" s="39"/>
      <c r="AJ64" s="170">
        <f t="shared" ref="AJ64:AJ68" si="233">AE64+AF64+AG64+AH64+AI64</f>
        <v>0</v>
      </c>
      <c r="AL64" s="169"/>
      <c r="AM64" s="39"/>
      <c r="AN64" s="39">
        <f t="shared" ref="AN64:AN68" si="234">AM64*0.15</f>
        <v>0</v>
      </c>
      <c r="AO64" s="39"/>
      <c r="AP64" s="39">
        <f>$I$64*0.2</f>
        <v>0</v>
      </c>
      <c r="AQ64" s="39"/>
      <c r="AR64" s="170">
        <f t="shared" ref="AR64:AR68" si="235">AM64+AN64+AO64+AP64+AQ64</f>
        <v>0</v>
      </c>
      <c r="AT64" s="169"/>
      <c r="AU64" s="39"/>
      <c r="AV64" s="39">
        <f t="shared" ref="AV64:AV68" si="236">AU64*0.15</f>
        <v>0</v>
      </c>
      <c r="AW64" s="39"/>
      <c r="AX64" s="39">
        <f>$I$64*0.2</f>
        <v>0</v>
      </c>
      <c r="AY64" s="39"/>
      <c r="AZ64" s="170">
        <f t="shared" ref="AZ64:AZ68" si="237">AU64+AV64+AW64+AX64+AY64</f>
        <v>0</v>
      </c>
      <c r="BB64" s="169"/>
      <c r="BC64" s="39"/>
      <c r="BD64" s="39">
        <f t="shared" ref="BD64:BD68" si="238">BC64*0.15</f>
        <v>0</v>
      </c>
      <c r="BE64" s="39"/>
      <c r="BF64" s="39">
        <f>$I$64*0.1</f>
        <v>0</v>
      </c>
      <c r="BG64" s="39"/>
      <c r="BH64" s="170">
        <f t="shared" ref="BH64:BH68" si="239">BC64+BD64+BE64+BF64+BG64</f>
        <v>0</v>
      </c>
      <c r="BJ64" s="169"/>
      <c r="BK64" s="39"/>
      <c r="BL64" s="39">
        <f t="shared" ref="BL64:BL68" si="240">BK64*0.15</f>
        <v>0</v>
      </c>
      <c r="BM64" s="39"/>
      <c r="BN64" s="39"/>
      <c r="BO64" s="39"/>
      <c r="BP64" s="170">
        <f t="shared" ref="BP64:BP68" si="241">BK64+BL64+BM64+BN64+BO64</f>
        <v>0</v>
      </c>
      <c r="BR64" s="169"/>
      <c r="BS64" s="39"/>
      <c r="BT64" s="39">
        <f t="shared" ref="BT64:BT68" si="242">BS64*0.15</f>
        <v>0</v>
      </c>
      <c r="BU64" s="39"/>
      <c r="BV64" s="39">
        <f>$I$64*0.1</f>
        <v>0</v>
      </c>
      <c r="BW64" s="39"/>
      <c r="BX64" s="170">
        <f t="shared" ref="BX64:BX68" si="243">BS64+BT64+BU64+BV64+BW64</f>
        <v>0</v>
      </c>
      <c r="BZ64" s="169"/>
      <c r="CA64" s="39"/>
      <c r="CB64" s="39">
        <f t="shared" ref="CB64:CB68" si="244">CA64*0.15</f>
        <v>0</v>
      </c>
      <c r="CC64" s="39"/>
      <c r="CD64" s="39"/>
      <c r="CE64" s="39"/>
      <c r="CF64" s="170">
        <f t="shared" ref="CF64:CF68" si="245">CA64+CB64+CC64+CD64+CE64</f>
        <v>0</v>
      </c>
      <c r="CH64" s="169"/>
      <c r="CI64" s="192">
        <f t="shared" ref="CI64:CM68" si="246">O64+W64+AE64+AM64+AU64+BC64+BK64+BS64+CA64</f>
        <v>400</v>
      </c>
      <c r="CJ64" s="192">
        <f t="shared" si="246"/>
        <v>60</v>
      </c>
      <c r="CK64" s="192">
        <f t="shared" si="246"/>
        <v>0</v>
      </c>
      <c r="CL64" s="192">
        <f t="shared" si="246"/>
        <v>0</v>
      </c>
      <c r="CM64" s="192">
        <f t="shared" si="246"/>
        <v>0</v>
      </c>
      <c r="CN64" s="170">
        <f t="shared" ref="CN64:CN68" si="247">CI64+CJ64+CK64+CL64+CM64</f>
        <v>460</v>
      </c>
      <c r="CO64" s="243" t="str">
        <f t="shared" si="44"/>
        <v>OK</v>
      </c>
    </row>
    <row r="65" spans="1:93" ht="15.75" thickBot="1" x14ac:dyDescent="0.3">
      <c r="A65" s="3"/>
      <c r="B65" s="41" t="s">
        <v>225</v>
      </c>
      <c r="C65" s="225" t="s">
        <v>223</v>
      </c>
      <c r="D65" s="225" t="s">
        <v>224</v>
      </c>
      <c r="E65" s="169"/>
      <c r="F65" s="39">
        <f t="shared" si="225"/>
        <v>0</v>
      </c>
      <c r="G65" s="39">
        <f t="shared" si="226"/>
        <v>0</v>
      </c>
      <c r="H65" s="39"/>
      <c r="I65" s="39"/>
      <c r="J65" s="39"/>
      <c r="K65" s="170">
        <f t="shared" si="227"/>
        <v>0</v>
      </c>
      <c r="L65" s="243" t="str">
        <f t="shared" si="33"/>
        <v>OK</v>
      </c>
      <c r="N65" s="169"/>
      <c r="O65" s="39">
        <f>F65</f>
        <v>0</v>
      </c>
      <c r="P65" s="39">
        <f t="shared" si="228"/>
        <v>0</v>
      </c>
      <c r="Q65" s="39"/>
      <c r="R65" s="39"/>
      <c r="S65" s="39"/>
      <c r="T65" s="170">
        <f t="shared" si="229"/>
        <v>0</v>
      </c>
      <c r="V65" s="169"/>
      <c r="W65" s="39"/>
      <c r="X65" s="39">
        <f t="shared" si="230"/>
        <v>0</v>
      </c>
      <c r="Y65" s="39"/>
      <c r="Z65" s="39"/>
      <c r="AA65" s="39"/>
      <c r="AB65" s="170">
        <f t="shared" si="231"/>
        <v>0</v>
      </c>
      <c r="AD65" s="169"/>
      <c r="AE65" s="39"/>
      <c r="AF65" s="39">
        <f t="shared" si="232"/>
        <v>0</v>
      </c>
      <c r="AG65" s="39"/>
      <c r="AH65" s="39"/>
      <c r="AI65" s="39"/>
      <c r="AJ65" s="170">
        <f t="shared" si="233"/>
        <v>0</v>
      </c>
      <c r="AL65" s="169"/>
      <c r="AM65" s="39"/>
      <c r="AN65" s="39">
        <f t="shared" si="234"/>
        <v>0</v>
      </c>
      <c r="AO65" s="39"/>
      <c r="AP65" s="39"/>
      <c r="AQ65" s="39"/>
      <c r="AR65" s="170">
        <f t="shared" si="235"/>
        <v>0</v>
      </c>
      <c r="AT65" s="169"/>
      <c r="AU65" s="39"/>
      <c r="AV65" s="39">
        <f t="shared" si="236"/>
        <v>0</v>
      </c>
      <c r="AW65" s="39"/>
      <c r="AX65" s="39"/>
      <c r="AY65" s="39"/>
      <c r="AZ65" s="170">
        <f t="shared" si="237"/>
        <v>0</v>
      </c>
      <c r="BB65" s="169"/>
      <c r="BC65" s="39"/>
      <c r="BD65" s="39">
        <f t="shared" si="238"/>
        <v>0</v>
      </c>
      <c r="BE65" s="39"/>
      <c r="BF65" s="39"/>
      <c r="BG65" s="39"/>
      <c r="BH65" s="170">
        <f t="shared" si="239"/>
        <v>0</v>
      </c>
      <c r="BJ65" s="169"/>
      <c r="BK65" s="39"/>
      <c r="BL65" s="39">
        <f t="shared" si="240"/>
        <v>0</v>
      </c>
      <c r="BM65" s="39"/>
      <c r="BN65" s="39"/>
      <c r="BO65" s="39"/>
      <c r="BP65" s="170">
        <f t="shared" si="241"/>
        <v>0</v>
      </c>
      <c r="BR65" s="169"/>
      <c r="BS65" s="39"/>
      <c r="BT65" s="39">
        <f t="shared" si="242"/>
        <v>0</v>
      </c>
      <c r="BU65" s="39"/>
      <c r="BV65" s="39"/>
      <c r="BW65" s="39"/>
      <c r="BX65" s="170">
        <f t="shared" si="243"/>
        <v>0</v>
      </c>
      <c r="BZ65" s="169"/>
      <c r="CA65" s="39"/>
      <c r="CB65" s="39">
        <f t="shared" si="244"/>
        <v>0</v>
      </c>
      <c r="CC65" s="39"/>
      <c r="CD65" s="39"/>
      <c r="CE65" s="39"/>
      <c r="CF65" s="170">
        <f t="shared" si="245"/>
        <v>0</v>
      </c>
      <c r="CH65" s="169"/>
      <c r="CI65" s="192">
        <f t="shared" si="246"/>
        <v>0</v>
      </c>
      <c r="CJ65" s="192">
        <f t="shared" si="246"/>
        <v>0</v>
      </c>
      <c r="CK65" s="192">
        <f t="shared" si="246"/>
        <v>0</v>
      </c>
      <c r="CL65" s="192">
        <f t="shared" si="246"/>
        <v>0</v>
      </c>
      <c r="CM65" s="192">
        <f t="shared" si="246"/>
        <v>0</v>
      </c>
      <c r="CN65" s="170">
        <f t="shared" si="247"/>
        <v>0</v>
      </c>
      <c r="CO65" s="243" t="str">
        <f t="shared" si="44"/>
        <v>OK</v>
      </c>
    </row>
    <row r="66" spans="1:93" ht="15.75" thickBot="1" x14ac:dyDescent="0.3">
      <c r="A66" s="3"/>
      <c r="B66" s="41" t="s">
        <v>226</v>
      </c>
      <c r="C66" s="225" t="s">
        <v>10</v>
      </c>
      <c r="D66" s="225" t="s">
        <v>224</v>
      </c>
      <c r="E66" s="169">
        <v>31</v>
      </c>
      <c r="F66" s="39">
        <f t="shared" si="225"/>
        <v>6200</v>
      </c>
      <c r="G66" s="39">
        <f t="shared" si="226"/>
        <v>930</v>
      </c>
      <c r="H66" s="39">
        <f>I2*5</f>
        <v>3000</v>
      </c>
      <c r="I66" s="39">
        <v>3600</v>
      </c>
      <c r="J66" s="39"/>
      <c r="K66" s="170">
        <f t="shared" si="227"/>
        <v>13730</v>
      </c>
      <c r="L66" s="243" t="str">
        <f t="shared" si="33"/>
        <v>OK</v>
      </c>
      <c r="N66" s="169"/>
      <c r="O66" s="39">
        <f>$F$66*0.02</f>
        <v>124</v>
      </c>
      <c r="P66" s="39">
        <f t="shared" si="228"/>
        <v>18.599999999999998</v>
      </c>
      <c r="Q66" s="39">
        <f>$H$66/7</f>
        <v>428.57142857142856</v>
      </c>
      <c r="R66" s="39"/>
      <c r="S66" s="39"/>
      <c r="T66" s="170">
        <f t="shared" si="229"/>
        <v>571.17142857142858</v>
      </c>
      <c r="V66" s="169"/>
      <c r="W66" s="39">
        <f>$F$66*0.1</f>
        <v>620</v>
      </c>
      <c r="X66" s="39">
        <f t="shared" si="230"/>
        <v>93</v>
      </c>
      <c r="Y66" s="39">
        <f>$H$66/7</f>
        <v>428.57142857142856</v>
      </c>
      <c r="Z66" s="39"/>
      <c r="AA66" s="39"/>
      <c r="AB66" s="170">
        <f t="shared" si="231"/>
        <v>1141.5714285714284</v>
      </c>
      <c r="AD66" s="169"/>
      <c r="AE66" s="39">
        <f>$F$66*0.3</f>
        <v>1860</v>
      </c>
      <c r="AF66" s="39">
        <f t="shared" si="232"/>
        <v>279</v>
      </c>
      <c r="AG66" s="39">
        <f>$H$66/7</f>
        <v>428.57142857142856</v>
      </c>
      <c r="AH66" s="39"/>
      <c r="AI66" s="39"/>
      <c r="AJ66" s="170">
        <f t="shared" si="233"/>
        <v>2567.5714285714284</v>
      </c>
      <c r="AL66" s="169"/>
      <c r="AM66" s="39">
        <f>$F$66*0.3</f>
        <v>1860</v>
      </c>
      <c r="AN66" s="39">
        <f t="shared" si="234"/>
        <v>279</v>
      </c>
      <c r="AO66" s="39">
        <f>$H$66/7</f>
        <v>428.57142857142856</v>
      </c>
      <c r="AP66" s="39"/>
      <c r="AQ66" s="39"/>
      <c r="AR66" s="170">
        <f t="shared" si="235"/>
        <v>2567.5714285714284</v>
      </c>
      <c r="AT66" s="169"/>
      <c r="AU66" s="39">
        <f>$F$66*0.2</f>
        <v>1240</v>
      </c>
      <c r="AV66" s="39">
        <f t="shared" si="236"/>
        <v>186</v>
      </c>
      <c r="AW66" s="39">
        <f>$H$66/7</f>
        <v>428.57142857142856</v>
      </c>
      <c r="AX66" s="39"/>
      <c r="AY66" s="39"/>
      <c r="AZ66" s="170">
        <f t="shared" si="237"/>
        <v>1854.5714285714284</v>
      </c>
      <c r="BB66" s="169"/>
      <c r="BC66" s="39"/>
      <c r="BD66" s="39">
        <f t="shared" si="238"/>
        <v>0</v>
      </c>
      <c r="BE66" s="39"/>
      <c r="BF66" s="39"/>
      <c r="BG66" s="39"/>
      <c r="BH66" s="170">
        <f t="shared" si="239"/>
        <v>0</v>
      </c>
      <c r="BJ66" s="169"/>
      <c r="BK66" s="39">
        <f>$F$66*0.04</f>
        <v>248</v>
      </c>
      <c r="BL66" s="39">
        <f t="shared" si="240"/>
        <v>37.199999999999996</v>
      </c>
      <c r="BM66" s="39">
        <f>$H$66/7</f>
        <v>428.57142857142856</v>
      </c>
      <c r="BN66" s="39">
        <f>I66</f>
        <v>3600</v>
      </c>
      <c r="BO66" s="39"/>
      <c r="BP66" s="170">
        <f t="shared" si="241"/>
        <v>4313.7714285714283</v>
      </c>
      <c r="BR66" s="169"/>
      <c r="BS66" s="39"/>
      <c r="BT66" s="39">
        <f t="shared" si="242"/>
        <v>0</v>
      </c>
      <c r="BU66" s="39"/>
      <c r="BV66" s="39"/>
      <c r="BW66" s="39"/>
      <c r="BX66" s="170">
        <f t="shared" si="243"/>
        <v>0</v>
      </c>
      <c r="BZ66" s="169"/>
      <c r="CA66" s="39">
        <f>$F$66*0.04</f>
        <v>248</v>
      </c>
      <c r="CB66" s="39">
        <f t="shared" si="244"/>
        <v>37.199999999999996</v>
      </c>
      <c r="CC66" s="39">
        <f>$H$66/7</f>
        <v>428.57142857142856</v>
      </c>
      <c r="CD66" s="39"/>
      <c r="CE66" s="39"/>
      <c r="CF66" s="170">
        <f t="shared" si="245"/>
        <v>713.77142857142849</v>
      </c>
      <c r="CH66" s="169"/>
      <c r="CI66" s="192">
        <f t="shared" si="246"/>
        <v>6200</v>
      </c>
      <c r="CJ66" s="192">
        <f t="shared" si="246"/>
        <v>930.00000000000011</v>
      </c>
      <c r="CK66" s="192">
        <f t="shared" si="246"/>
        <v>2999.9999999999995</v>
      </c>
      <c r="CL66" s="192">
        <f t="shared" si="246"/>
        <v>3600</v>
      </c>
      <c r="CM66" s="192">
        <f t="shared" si="246"/>
        <v>0</v>
      </c>
      <c r="CN66" s="170">
        <f t="shared" si="247"/>
        <v>13730</v>
      </c>
      <c r="CO66" s="243" t="str">
        <f t="shared" si="44"/>
        <v>OK</v>
      </c>
    </row>
    <row r="67" spans="1:93" ht="15.75" thickBot="1" x14ac:dyDescent="0.3">
      <c r="A67" s="3"/>
      <c r="B67" s="41"/>
      <c r="C67" s="93"/>
      <c r="D67" s="7"/>
      <c r="E67" s="169"/>
      <c r="F67" s="39">
        <f t="shared" si="225"/>
        <v>0</v>
      </c>
      <c r="G67" s="39">
        <f t="shared" si="226"/>
        <v>0</v>
      </c>
      <c r="H67" s="39"/>
      <c r="I67" s="39"/>
      <c r="J67" s="39"/>
      <c r="K67" s="170">
        <f t="shared" si="227"/>
        <v>0</v>
      </c>
      <c r="L67" s="243" t="str">
        <f t="shared" si="33"/>
        <v>OK</v>
      </c>
      <c r="N67" s="169"/>
      <c r="O67" s="39"/>
      <c r="P67" s="39">
        <f t="shared" si="228"/>
        <v>0</v>
      </c>
      <c r="Q67" s="39"/>
      <c r="R67" s="39"/>
      <c r="S67" s="39"/>
      <c r="T67" s="170">
        <f t="shared" si="229"/>
        <v>0</v>
      </c>
      <c r="V67" s="169"/>
      <c r="W67" s="39"/>
      <c r="X67" s="39">
        <f t="shared" si="230"/>
        <v>0</v>
      </c>
      <c r="Y67" s="39"/>
      <c r="Z67" s="39"/>
      <c r="AA67" s="39"/>
      <c r="AB67" s="170">
        <f t="shared" si="231"/>
        <v>0</v>
      </c>
      <c r="AD67" s="169"/>
      <c r="AE67" s="39"/>
      <c r="AF67" s="39">
        <f t="shared" si="232"/>
        <v>0</v>
      </c>
      <c r="AG67" s="39"/>
      <c r="AH67" s="39"/>
      <c r="AI67" s="39"/>
      <c r="AJ67" s="170">
        <f t="shared" si="233"/>
        <v>0</v>
      </c>
      <c r="AL67" s="169"/>
      <c r="AM67" s="39"/>
      <c r="AN67" s="39">
        <f t="shared" si="234"/>
        <v>0</v>
      </c>
      <c r="AO67" s="39"/>
      <c r="AP67" s="39"/>
      <c r="AQ67" s="39"/>
      <c r="AR67" s="170">
        <f t="shared" si="235"/>
        <v>0</v>
      </c>
      <c r="AT67" s="169"/>
      <c r="AU67" s="39"/>
      <c r="AV67" s="39">
        <f t="shared" si="236"/>
        <v>0</v>
      </c>
      <c r="AW67" s="39"/>
      <c r="AX67" s="39"/>
      <c r="AY67" s="39"/>
      <c r="AZ67" s="170">
        <f t="shared" si="237"/>
        <v>0</v>
      </c>
      <c r="BB67" s="169"/>
      <c r="BC67" s="39"/>
      <c r="BD67" s="39">
        <f t="shared" si="238"/>
        <v>0</v>
      </c>
      <c r="BE67" s="39"/>
      <c r="BF67" s="39"/>
      <c r="BG67" s="39"/>
      <c r="BH67" s="170">
        <f t="shared" si="239"/>
        <v>0</v>
      </c>
      <c r="BJ67" s="169"/>
      <c r="BK67" s="39"/>
      <c r="BL67" s="39">
        <f t="shared" si="240"/>
        <v>0</v>
      </c>
      <c r="BM67" s="39"/>
      <c r="BN67" s="39"/>
      <c r="BO67" s="39"/>
      <c r="BP67" s="170">
        <f t="shared" si="241"/>
        <v>0</v>
      </c>
      <c r="BR67" s="169"/>
      <c r="BS67" s="39"/>
      <c r="BT67" s="39">
        <f t="shared" si="242"/>
        <v>0</v>
      </c>
      <c r="BU67" s="39"/>
      <c r="BV67" s="39"/>
      <c r="BW67" s="39"/>
      <c r="BX67" s="170">
        <f t="shared" si="243"/>
        <v>0</v>
      </c>
      <c r="BZ67" s="169"/>
      <c r="CA67" s="39"/>
      <c r="CB67" s="39">
        <f t="shared" si="244"/>
        <v>0</v>
      </c>
      <c r="CC67" s="39"/>
      <c r="CD67" s="39"/>
      <c r="CE67" s="39"/>
      <c r="CF67" s="170">
        <f t="shared" si="245"/>
        <v>0</v>
      </c>
      <c r="CH67" s="169"/>
      <c r="CI67" s="192">
        <f t="shared" si="246"/>
        <v>0</v>
      </c>
      <c r="CJ67" s="192">
        <f t="shared" si="246"/>
        <v>0</v>
      </c>
      <c r="CK67" s="192">
        <f t="shared" si="246"/>
        <v>0</v>
      </c>
      <c r="CL67" s="192">
        <f t="shared" si="246"/>
        <v>0</v>
      </c>
      <c r="CM67" s="192">
        <f t="shared" si="246"/>
        <v>0</v>
      </c>
      <c r="CN67" s="170">
        <f t="shared" si="247"/>
        <v>0</v>
      </c>
      <c r="CO67" s="243" t="str">
        <f t="shared" si="44"/>
        <v>OK</v>
      </c>
    </row>
    <row r="68" spans="1:93" ht="15.75" thickBot="1" x14ac:dyDescent="0.3">
      <c r="A68" s="3"/>
      <c r="B68" s="41"/>
      <c r="C68" s="93"/>
      <c r="D68" s="7"/>
      <c r="E68" s="169"/>
      <c r="F68" s="39">
        <f t="shared" si="225"/>
        <v>0</v>
      </c>
      <c r="G68" s="39">
        <f t="shared" si="226"/>
        <v>0</v>
      </c>
      <c r="H68" s="39"/>
      <c r="I68" s="39"/>
      <c r="J68" s="39"/>
      <c r="K68" s="170">
        <f t="shared" si="227"/>
        <v>0</v>
      </c>
      <c r="L68" s="243" t="str">
        <f t="shared" si="33"/>
        <v>OK</v>
      </c>
      <c r="N68" s="169"/>
      <c r="O68" s="39"/>
      <c r="P68" s="39">
        <f t="shared" si="228"/>
        <v>0</v>
      </c>
      <c r="Q68" s="39"/>
      <c r="R68" s="39"/>
      <c r="S68" s="39"/>
      <c r="T68" s="170">
        <f t="shared" si="229"/>
        <v>0</v>
      </c>
      <c r="V68" s="169"/>
      <c r="W68" s="39"/>
      <c r="X68" s="39">
        <f t="shared" si="230"/>
        <v>0</v>
      </c>
      <c r="Y68" s="39"/>
      <c r="Z68" s="39"/>
      <c r="AA68" s="39"/>
      <c r="AB68" s="170">
        <f t="shared" si="231"/>
        <v>0</v>
      </c>
      <c r="AD68" s="169"/>
      <c r="AE68" s="39"/>
      <c r="AF68" s="39">
        <f t="shared" si="232"/>
        <v>0</v>
      </c>
      <c r="AG68" s="39"/>
      <c r="AH68" s="39"/>
      <c r="AI68" s="39"/>
      <c r="AJ68" s="170">
        <f t="shared" si="233"/>
        <v>0</v>
      </c>
      <c r="AL68" s="169"/>
      <c r="AM68" s="39"/>
      <c r="AN68" s="39">
        <f t="shared" si="234"/>
        <v>0</v>
      </c>
      <c r="AO68" s="39"/>
      <c r="AP68" s="39"/>
      <c r="AQ68" s="39"/>
      <c r="AR68" s="170">
        <f t="shared" si="235"/>
        <v>0</v>
      </c>
      <c r="AT68" s="169"/>
      <c r="AU68" s="39"/>
      <c r="AV68" s="39">
        <f t="shared" si="236"/>
        <v>0</v>
      </c>
      <c r="AW68" s="39"/>
      <c r="AX68" s="39"/>
      <c r="AY68" s="39"/>
      <c r="AZ68" s="170">
        <f t="shared" si="237"/>
        <v>0</v>
      </c>
      <c r="BB68" s="169"/>
      <c r="BC68" s="39"/>
      <c r="BD68" s="39">
        <f t="shared" si="238"/>
        <v>0</v>
      </c>
      <c r="BE68" s="39"/>
      <c r="BF68" s="39"/>
      <c r="BG68" s="39"/>
      <c r="BH68" s="170">
        <f t="shared" si="239"/>
        <v>0</v>
      </c>
      <c r="BJ68" s="169"/>
      <c r="BK68" s="39"/>
      <c r="BL68" s="39">
        <f t="shared" si="240"/>
        <v>0</v>
      </c>
      <c r="BM68" s="39"/>
      <c r="BN68" s="39"/>
      <c r="BO68" s="39"/>
      <c r="BP68" s="170">
        <f t="shared" si="241"/>
        <v>0</v>
      </c>
      <c r="BR68" s="169"/>
      <c r="BS68" s="39"/>
      <c r="BT68" s="39">
        <f t="shared" si="242"/>
        <v>0</v>
      </c>
      <c r="BU68" s="39"/>
      <c r="BV68" s="39"/>
      <c r="BW68" s="39"/>
      <c r="BX68" s="170">
        <f t="shared" si="243"/>
        <v>0</v>
      </c>
      <c r="BZ68" s="169"/>
      <c r="CA68" s="39"/>
      <c r="CB68" s="39">
        <f t="shared" si="244"/>
        <v>0</v>
      </c>
      <c r="CC68" s="39"/>
      <c r="CD68" s="39"/>
      <c r="CE68" s="39"/>
      <c r="CF68" s="170">
        <f t="shared" si="245"/>
        <v>0</v>
      </c>
      <c r="CH68" s="169"/>
      <c r="CI68" s="192">
        <f t="shared" si="246"/>
        <v>0</v>
      </c>
      <c r="CJ68" s="192">
        <f t="shared" si="246"/>
        <v>0</v>
      </c>
      <c r="CK68" s="192">
        <f t="shared" si="246"/>
        <v>0</v>
      </c>
      <c r="CL68" s="192">
        <f t="shared" si="246"/>
        <v>0</v>
      </c>
      <c r="CM68" s="192">
        <f t="shared" si="246"/>
        <v>0</v>
      </c>
      <c r="CN68" s="170">
        <f t="shared" si="247"/>
        <v>0</v>
      </c>
      <c r="CO68" s="243" t="str">
        <f t="shared" si="44"/>
        <v>OK</v>
      </c>
    </row>
    <row r="69" spans="1:93" ht="15.75" thickBot="1" x14ac:dyDescent="0.3">
      <c r="A69" s="80"/>
      <c r="B69" s="136" t="s">
        <v>229</v>
      </c>
      <c r="C69" s="136"/>
      <c r="D69" s="137"/>
      <c r="E69" s="183"/>
      <c r="F69" s="29"/>
      <c r="G69" s="29"/>
      <c r="H69" s="29"/>
      <c r="I69" s="29"/>
      <c r="J69" s="29"/>
      <c r="K69" s="184"/>
      <c r="L69" s="243" t="str">
        <f t="shared" si="33"/>
        <v>OK</v>
      </c>
      <c r="N69" s="183"/>
      <c r="O69" s="29"/>
      <c r="P69" s="29"/>
      <c r="Q69" s="29"/>
      <c r="R69" s="29"/>
      <c r="S69" s="29"/>
      <c r="T69" s="184"/>
      <c r="V69" s="183"/>
      <c r="W69" s="29"/>
      <c r="X69" s="29"/>
      <c r="Y69" s="29"/>
      <c r="Z69" s="29"/>
      <c r="AA69" s="29"/>
      <c r="AB69" s="184"/>
      <c r="AD69" s="183"/>
      <c r="AE69" s="29"/>
      <c r="AF69" s="29"/>
      <c r="AG69" s="29"/>
      <c r="AH69" s="29"/>
      <c r="AI69" s="29"/>
      <c r="AJ69" s="184"/>
      <c r="AL69" s="183"/>
      <c r="AM69" s="29"/>
      <c r="AN69" s="29"/>
      <c r="AO69" s="29"/>
      <c r="AP69" s="29"/>
      <c r="AQ69" s="29"/>
      <c r="AR69" s="184"/>
      <c r="AT69" s="183"/>
      <c r="AU69" s="29"/>
      <c r="AV69" s="29"/>
      <c r="AW69" s="29"/>
      <c r="AX69" s="29"/>
      <c r="AY69" s="29"/>
      <c r="AZ69" s="184"/>
      <c r="BB69" s="183"/>
      <c r="BC69" s="29"/>
      <c r="BD69" s="29"/>
      <c r="BE69" s="29"/>
      <c r="BF69" s="29"/>
      <c r="BG69" s="29"/>
      <c r="BH69" s="184"/>
      <c r="BJ69" s="183"/>
      <c r="BK69" s="29"/>
      <c r="BL69" s="29"/>
      <c r="BM69" s="29"/>
      <c r="BN69" s="29"/>
      <c r="BO69" s="29"/>
      <c r="BP69" s="184"/>
      <c r="BR69" s="183"/>
      <c r="BS69" s="29"/>
      <c r="BT69" s="29"/>
      <c r="BU69" s="29"/>
      <c r="BV69" s="29"/>
      <c r="BW69" s="29"/>
      <c r="BX69" s="184"/>
      <c r="BZ69" s="183"/>
      <c r="CA69" s="29"/>
      <c r="CB69" s="29"/>
      <c r="CC69" s="29"/>
      <c r="CD69" s="29"/>
      <c r="CE69" s="29"/>
      <c r="CF69" s="184"/>
      <c r="CH69" s="183"/>
      <c r="CI69" s="29"/>
      <c r="CJ69" s="29"/>
      <c r="CK69" s="29"/>
      <c r="CL69" s="29"/>
      <c r="CM69" s="29"/>
      <c r="CN69" s="184"/>
      <c r="CO69" s="243" t="str">
        <f t="shared" si="44"/>
        <v>OK</v>
      </c>
    </row>
    <row r="70" spans="1:93" ht="45.75" thickBot="1" x14ac:dyDescent="0.3">
      <c r="A70" s="3"/>
      <c r="B70" s="41" t="s">
        <v>319</v>
      </c>
      <c r="C70" s="225" t="s">
        <v>427</v>
      </c>
      <c r="D70" s="225" t="s">
        <v>432</v>
      </c>
      <c r="E70" s="169">
        <v>5</v>
      </c>
      <c r="F70" s="39">
        <f t="shared" ref="F70:F80" si="248">E70*$C$2</f>
        <v>1000</v>
      </c>
      <c r="G70" s="39">
        <f t="shared" ref="G70:G80" si="249">F70*0.15</f>
        <v>150</v>
      </c>
      <c r="H70" s="39"/>
      <c r="I70" s="39"/>
      <c r="J70" s="39"/>
      <c r="K70" s="170">
        <f t="shared" ref="K70:K80" si="250">F70+G70+H70+I70+J70</f>
        <v>1150</v>
      </c>
      <c r="L70" s="243" t="str">
        <f t="shared" si="33"/>
        <v>OK</v>
      </c>
      <c r="N70" s="169"/>
      <c r="O70" s="39">
        <f>$F$70*0.7</f>
        <v>700</v>
      </c>
      <c r="P70" s="39">
        <f t="shared" ref="P70:P74" si="251">O70*0.15</f>
        <v>105</v>
      </c>
      <c r="Q70" s="39"/>
      <c r="R70" s="39"/>
      <c r="S70" s="39"/>
      <c r="T70" s="170">
        <f t="shared" ref="T70:T74" si="252">O70+P70+Q70+R70+S70</f>
        <v>805</v>
      </c>
      <c r="V70" s="169"/>
      <c r="W70" s="39">
        <f>$F$70*0.3</f>
        <v>300</v>
      </c>
      <c r="X70" s="39">
        <f t="shared" ref="X70:X74" si="253">W70*0.15</f>
        <v>45</v>
      </c>
      <c r="Y70" s="39"/>
      <c r="Z70" s="39"/>
      <c r="AA70" s="39"/>
      <c r="AB70" s="170">
        <f t="shared" ref="AB70:AB74" si="254">W70+X70+Y70+Z70+AA70</f>
        <v>345</v>
      </c>
      <c r="AD70" s="169"/>
      <c r="AE70" s="39"/>
      <c r="AF70" s="39">
        <f t="shared" ref="AF70:AF80" si="255">AE70*0.15</f>
        <v>0</v>
      </c>
      <c r="AG70" s="39"/>
      <c r="AH70" s="39"/>
      <c r="AI70" s="39"/>
      <c r="AJ70" s="170">
        <f t="shared" ref="AJ70:AJ80" si="256">AE70+AF70+AG70+AH70+AI70</f>
        <v>0</v>
      </c>
      <c r="AL70" s="169"/>
      <c r="AM70" s="39"/>
      <c r="AN70" s="39">
        <f t="shared" ref="AN70:AN80" si="257">AM70*0.15</f>
        <v>0</v>
      </c>
      <c r="AO70" s="39"/>
      <c r="AP70" s="39"/>
      <c r="AQ70" s="39"/>
      <c r="AR70" s="170">
        <f t="shared" ref="AR70:AR80" si="258">AM70+AN70+AO70+AP70+AQ70</f>
        <v>0</v>
      </c>
      <c r="AT70" s="169"/>
      <c r="AU70" s="39"/>
      <c r="AV70" s="39">
        <f t="shared" ref="AV70:AV80" si="259">AU70*0.15</f>
        <v>0</v>
      </c>
      <c r="AW70" s="39"/>
      <c r="AX70" s="39"/>
      <c r="AY70" s="39"/>
      <c r="AZ70" s="170">
        <f t="shared" ref="AZ70:AZ80" si="260">AU70+AV70+AW70+AX70+AY70</f>
        <v>0</v>
      </c>
      <c r="BB70" s="169"/>
      <c r="BC70" s="39"/>
      <c r="BD70" s="39">
        <f t="shared" ref="BD70:BD80" si="261">BC70*0.15</f>
        <v>0</v>
      </c>
      <c r="BE70" s="39"/>
      <c r="BF70" s="39"/>
      <c r="BG70" s="39"/>
      <c r="BH70" s="170">
        <f t="shared" ref="BH70:BH80" si="262">BC70+BD70+BE70+BF70+BG70</f>
        <v>0</v>
      </c>
      <c r="BJ70" s="169"/>
      <c r="BK70" s="39"/>
      <c r="BL70" s="39">
        <f t="shared" ref="BL70:BL80" si="263">BK70*0.15</f>
        <v>0</v>
      </c>
      <c r="BM70" s="39"/>
      <c r="BN70" s="39"/>
      <c r="BO70" s="39"/>
      <c r="BP70" s="170">
        <f t="shared" ref="BP70:BP80" si="264">BK70+BL70+BM70+BN70+BO70</f>
        <v>0</v>
      </c>
      <c r="BR70" s="169"/>
      <c r="BS70" s="39"/>
      <c r="BT70" s="39">
        <f t="shared" ref="BT70:BT80" si="265">BS70*0.15</f>
        <v>0</v>
      </c>
      <c r="BU70" s="39"/>
      <c r="BV70" s="39"/>
      <c r="BW70" s="39"/>
      <c r="BX70" s="170">
        <f t="shared" ref="BX70:BX80" si="266">BS70+BT70+BU70+BV70+BW70</f>
        <v>0</v>
      </c>
      <c r="BZ70" s="169"/>
      <c r="CA70" s="39"/>
      <c r="CB70" s="39">
        <f t="shared" ref="CB70:CB80" si="267">CA70*0.15</f>
        <v>0</v>
      </c>
      <c r="CC70" s="39"/>
      <c r="CD70" s="39"/>
      <c r="CE70" s="39"/>
      <c r="CF70" s="170">
        <f t="shared" ref="CF70:CF80" si="268">CA70+CB70+CC70+CD70+CE70</f>
        <v>0</v>
      </c>
      <c r="CH70" s="169"/>
      <c r="CI70" s="192">
        <f t="shared" ref="CI70:CM80" si="269">O70+W70+AE70+AM70+AU70+BC70+BK70+BS70+CA70</f>
        <v>1000</v>
      </c>
      <c r="CJ70" s="192">
        <f t="shared" si="269"/>
        <v>150</v>
      </c>
      <c r="CK70" s="192">
        <f t="shared" si="269"/>
        <v>0</v>
      </c>
      <c r="CL70" s="192">
        <f t="shared" si="269"/>
        <v>0</v>
      </c>
      <c r="CM70" s="192">
        <f t="shared" si="269"/>
        <v>0</v>
      </c>
      <c r="CN70" s="170">
        <f t="shared" ref="CN70:CN80" si="270">CI70+CJ70+CK70+CL70+CM70</f>
        <v>1150</v>
      </c>
      <c r="CO70" s="243" t="str">
        <f t="shared" si="44"/>
        <v>OK</v>
      </c>
    </row>
    <row r="71" spans="1:93" ht="45.75" thickBot="1" x14ac:dyDescent="0.3">
      <c r="A71" s="3"/>
      <c r="B71" s="41" t="s">
        <v>233</v>
      </c>
      <c r="C71" s="225" t="s">
        <v>427</v>
      </c>
      <c r="D71" s="225" t="s">
        <v>432</v>
      </c>
      <c r="E71" s="169">
        <v>4</v>
      </c>
      <c r="F71" s="39">
        <f t="shared" si="248"/>
        <v>800</v>
      </c>
      <c r="G71" s="39">
        <f t="shared" si="249"/>
        <v>120</v>
      </c>
      <c r="H71" s="39"/>
      <c r="I71" s="39"/>
      <c r="J71" s="39"/>
      <c r="K71" s="170">
        <f t="shared" si="250"/>
        <v>920</v>
      </c>
      <c r="L71" s="243" t="str">
        <f t="shared" si="33"/>
        <v>OK</v>
      </c>
      <c r="N71" s="169"/>
      <c r="O71" s="39">
        <f>F71*0.5</f>
        <v>400</v>
      </c>
      <c r="P71" s="39">
        <f t="shared" si="251"/>
        <v>60</v>
      </c>
      <c r="Q71" s="39"/>
      <c r="R71" s="39"/>
      <c r="S71" s="39"/>
      <c r="T71" s="170">
        <f t="shared" si="252"/>
        <v>460</v>
      </c>
      <c r="V71" s="169"/>
      <c r="W71" s="39">
        <f>F71*0.5</f>
        <v>400</v>
      </c>
      <c r="X71" s="39">
        <f t="shared" si="253"/>
        <v>60</v>
      </c>
      <c r="Y71" s="39"/>
      <c r="Z71" s="39"/>
      <c r="AA71" s="39"/>
      <c r="AB71" s="170">
        <f t="shared" si="254"/>
        <v>460</v>
      </c>
      <c r="AD71" s="169"/>
      <c r="AE71" s="39"/>
      <c r="AF71" s="39">
        <f t="shared" si="255"/>
        <v>0</v>
      </c>
      <c r="AG71" s="39"/>
      <c r="AH71" s="39"/>
      <c r="AI71" s="39"/>
      <c r="AJ71" s="170">
        <f t="shared" si="256"/>
        <v>0</v>
      </c>
      <c r="AL71" s="169"/>
      <c r="AM71" s="39"/>
      <c r="AN71" s="39">
        <f t="shared" si="257"/>
        <v>0</v>
      </c>
      <c r="AO71" s="39"/>
      <c r="AP71" s="39"/>
      <c r="AQ71" s="39"/>
      <c r="AR71" s="170">
        <f t="shared" si="258"/>
        <v>0</v>
      </c>
      <c r="AT71" s="169"/>
      <c r="AU71" s="39"/>
      <c r="AV71" s="39">
        <f t="shared" si="259"/>
        <v>0</v>
      </c>
      <c r="AW71" s="39"/>
      <c r="AX71" s="39"/>
      <c r="AY71" s="39"/>
      <c r="AZ71" s="170">
        <f t="shared" si="260"/>
        <v>0</v>
      </c>
      <c r="BB71" s="169"/>
      <c r="BC71" s="39"/>
      <c r="BD71" s="39">
        <f t="shared" si="261"/>
        <v>0</v>
      </c>
      <c r="BE71" s="39"/>
      <c r="BF71" s="39"/>
      <c r="BG71" s="39"/>
      <c r="BH71" s="170">
        <f t="shared" si="262"/>
        <v>0</v>
      </c>
      <c r="BJ71" s="169"/>
      <c r="BK71" s="39"/>
      <c r="BL71" s="39">
        <f t="shared" si="263"/>
        <v>0</v>
      </c>
      <c r="BM71" s="39"/>
      <c r="BN71" s="39"/>
      <c r="BO71" s="39"/>
      <c r="BP71" s="170">
        <f t="shared" si="264"/>
        <v>0</v>
      </c>
      <c r="BR71" s="169"/>
      <c r="BS71" s="39"/>
      <c r="BT71" s="39">
        <f t="shared" si="265"/>
        <v>0</v>
      </c>
      <c r="BU71" s="39"/>
      <c r="BV71" s="39"/>
      <c r="BW71" s="39"/>
      <c r="BX71" s="170">
        <f t="shared" si="266"/>
        <v>0</v>
      </c>
      <c r="BZ71" s="169"/>
      <c r="CA71" s="39"/>
      <c r="CB71" s="39">
        <f t="shared" si="267"/>
        <v>0</v>
      </c>
      <c r="CC71" s="39"/>
      <c r="CD71" s="39"/>
      <c r="CE71" s="39"/>
      <c r="CF71" s="170">
        <f t="shared" si="268"/>
        <v>0</v>
      </c>
      <c r="CH71" s="169"/>
      <c r="CI71" s="192">
        <f t="shared" si="269"/>
        <v>800</v>
      </c>
      <c r="CJ71" s="192">
        <f t="shared" si="269"/>
        <v>120</v>
      </c>
      <c r="CK71" s="192">
        <f t="shared" si="269"/>
        <v>0</v>
      </c>
      <c r="CL71" s="192">
        <f t="shared" si="269"/>
        <v>0</v>
      </c>
      <c r="CM71" s="192">
        <f t="shared" si="269"/>
        <v>0</v>
      </c>
      <c r="CN71" s="170">
        <f t="shared" si="270"/>
        <v>920</v>
      </c>
      <c r="CO71" s="243" t="str">
        <f t="shared" si="44"/>
        <v>OK</v>
      </c>
    </row>
    <row r="72" spans="1:93" ht="15.75" thickBot="1" x14ac:dyDescent="0.3">
      <c r="A72" s="3"/>
      <c r="B72" s="41" t="s">
        <v>323</v>
      </c>
      <c r="C72" s="225" t="s">
        <v>427</v>
      </c>
      <c r="D72" s="225" t="s">
        <v>224</v>
      </c>
      <c r="E72" s="169">
        <v>1</v>
      </c>
      <c r="F72" s="39">
        <f t="shared" si="248"/>
        <v>200</v>
      </c>
      <c r="G72" s="39">
        <f t="shared" si="249"/>
        <v>30</v>
      </c>
      <c r="H72" s="39"/>
      <c r="I72" s="39"/>
      <c r="J72" s="39"/>
      <c r="K72" s="170">
        <f t="shared" si="250"/>
        <v>230</v>
      </c>
      <c r="L72" s="243" t="str">
        <f t="shared" si="33"/>
        <v>OK</v>
      </c>
      <c r="N72" s="169"/>
      <c r="O72" s="39">
        <f>F72</f>
        <v>200</v>
      </c>
      <c r="P72" s="39">
        <f t="shared" si="251"/>
        <v>30</v>
      </c>
      <c r="Q72" s="39"/>
      <c r="R72" s="39"/>
      <c r="S72" s="39"/>
      <c r="T72" s="170">
        <f t="shared" si="252"/>
        <v>230</v>
      </c>
      <c r="V72" s="169"/>
      <c r="W72" s="39"/>
      <c r="X72" s="39">
        <f t="shared" si="253"/>
        <v>0</v>
      </c>
      <c r="Y72" s="39"/>
      <c r="Z72" s="39"/>
      <c r="AA72" s="39"/>
      <c r="AB72" s="170">
        <f t="shared" si="254"/>
        <v>0</v>
      </c>
      <c r="AD72" s="169"/>
      <c r="AE72" s="39"/>
      <c r="AF72" s="39">
        <f t="shared" si="255"/>
        <v>0</v>
      </c>
      <c r="AG72" s="39"/>
      <c r="AH72" s="39"/>
      <c r="AI72" s="39"/>
      <c r="AJ72" s="170">
        <f t="shared" si="256"/>
        <v>0</v>
      </c>
      <c r="AL72" s="169"/>
      <c r="AM72" s="39"/>
      <c r="AN72" s="39">
        <f t="shared" si="257"/>
        <v>0</v>
      </c>
      <c r="AO72" s="39"/>
      <c r="AP72" s="39"/>
      <c r="AQ72" s="39"/>
      <c r="AR72" s="170">
        <f t="shared" si="258"/>
        <v>0</v>
      </c>
      <c r="AT72" s="169"/>
      <c r="AU72" s="39"/>
      <c r="AV72" s="39">
        <f t="shared" si="259"/>
        <v>0</v>
      </c>
      <c r="AW72" s="39"/>
      <c r="AX72" s="39"/>
      <c r="AY72" s="39"/>
      <c r="AZ72" s="170">
        <f t="shared" si="260"/>
        <v>0</v>
      </c>
      <c r="BB72" s="169"/>
      <c r="BC72" s="39"/>
      <c r="BD72" s="39">
        <f t="shared" si="261"/>
        <v>0</v>
      </c>
      <c r="BE72" s="39"/>
      <c r="BF72" s="39"/>
      <c r="BG72" s="39"/>
      <c r="BH72" s="170">
        <f t="shared" si="262"/>
        <v>0</v>
      </c>
      <c r="BJ72" s="169"/>
      <c r="BK72" s="39"/>
      <c r="BL72" s="39">
        <f t="shared" si="263"/>
        <v>0</v>
      </c>
      <c r="BM72" s="39"/>
      <c r="BN72" s="39"/>
      <c r="BO72" s="39"/>
      <c r="BP72" s="170">
        <f t="shared" si="264"/>
        <v>0</v>
      </c>
      <c r="BR72" s="169"/>
      <c r="BS72" s="39"/>
      <c r="BT72" s="39">
        <f t="shared" si="265"/>
        <v>0</v>
      </c>
      <c r="BU72" s="39"/>
      <c r="BV72" s="39"/>
      <c r="BW72" s="39"/>
      <c r="BX72" s="170">
        <f t="shared" si="266"/>
        <v>0</v>
      </c>
      <c r="BZ72" s="169"/>
      <c r="CA72" s="39"/>
      <c r="CB72" s="39">
        <f t="shared" si="267"/>
        <v>0</v>
      </c>
      <c r="CC72" s="39"/>
      <c r="CD72" s="39"/>
      <c r="CE72" s="39"/>
      <c r="CF72" s="170">
        <f t="shared" si="268"/>
        <v>0</v>
      </c>
      <c r="CH72" s="169"/>
      <c r="CI72" s="192">
        <f t="shared" si="269"/>
        <v>200</v>
      </c>
      <c r="CJ72" s="192">
        <f t="shared" si="269"/>
        <v>30</v>
      </c>
      <c r="CK72" s="192">
        <f t="shared" si="269"/>
        <v>0</v>
      </c>
      <c r="CL72" s="192">
        <f t="shared" si="269"/>
        <v>0</v>
      </c>
      <c r="CM72" s="192">
        <f t="shared" si="269"/>
        <v>0</v>
      </c>
      <c r="CN72" s="170">
        <f t="shared" si="270"/>
        <v>230</v>
      </c>
      <c r="CO72" s="243" t="str">
        <f t="shared" si="44"/>
        <v>OK</v>
      </c>
    </row>
    <row r="73" spans="1:93" ht="45.75" thickBot="1" x14ac:dyDescent="0.3">
      <c r="A73" s="3"/>
      <c r="B73" s="41" t="s">
        <v>324</v>
      </c>
      <c r="C73" s="225" t="s">
        <v>427</v>
      </c>
      <c r="D73" s="225" t="s">
        <v>432</v>
      </c>
      <c r="E73" s="169">
        <v>20</v>
      </c>
      <c r="F73" s="39">
        <f t="shared" si="248"/>
        <v>4000</v>
      </c>
      <c r="G73" s="39">
        <f t="shared" si="249"/>
        <v>600</v>
      </c>
      <c r="H73" s="39"/>
      <c r="I73" s="39"/>
      <c r="J73" s="39"/>
      <c r="K73" s="170">
        <f t="shared" si="250"/>
        <v>4600</v>
      </c>
      <c r="L73" s="243" t="str">
        <f t="shared" si="33"/>
        <v>OK</v>
      </c>
      <c r="N73" s="169"/>
      <c r="O73" s="39">
        <f>F73*0.3</f>
        <v>1200</v>
      </c>
      <c r="P73" s="39">
        <f t="shared" si="251"/>
        <v>180</v>
      </c>
      <c r="Q73" s="39"/>
      <c r="R73" s="39"/>
      <c r="S73" s="39"/>
      <c r="T73" s="170">
        <f t="shared" si="252"/>
        <v>1380</v>
      </c>
      <c r="V73" s="169"/>
      <c r="W73" s="39">
        <f>F73*0.7</f>
        <v>2800</v>
      </c>
      <c r="X73" s="39">
        <f t="shared" si="253"/>
        <v>420</v>
      </c>
      <c r="Y73" s="39"/>
      <c r="Z73" s="39"/>
      <c r="AA73" s="39"/>
      <c r="AB73" s="170">
        <f t="shared" si="254"/>
        <v>3220</v>
      </c>
      <c r="AD73" s="169"/>
      <c r="AE73" s="39"/>
      <c r="AF73" s="39">
        <f t="shared" si="255"/>
        <v>0</v>
      </c>
      <c r="AG73" s="39"/>
      <c r="AH73" s="39"/>
      <c r="AI73" s="39"/>
      <c r="AJ73" s="170">
        <f t="shared" si="256"/>
        <v>0</v>
      </c>
      <c r="AL73" s="169"/>
      <c r="AM73" s="39"/>
      <c r="AN73" s="39">
        <f t="shared" si="257"/>
        <v>0</v>
      </c>
      <c r="AO73" s="39"/>
      <c r="AP73" s="39"/>
      <c r="AQ73" s="39"/>
      <c r="AR73" s="170">
        <f t="shared" si="258"/>
        <v>0</v>
      </c>
      <c r="AT73" s="169"/>
      <c r="AU73" s="39"/>
      <c r="AV73" s="39">
        <f t="shared" si="259"/>
        <v>0</v>
      </c>
      <c r="AW73" s="39"/>
      <c r="AX73" s="39"/>
      <c r="AY73" s="39"/>
      <c r="AZ73" s="170">
        <f t="shared" si="260"/>
        <v>0</v>
      </c>
      <c r="BB73" s="169"/>
      <c r="BC73" s="39"/>
      <c r="BD73" s="39">
        <f t="shared" si="261"/>
        <v>0</v>
      </c>
      <c r="BE73" s="39"/>
      <c r="BF73" s="39"/>
      <c r="BG73" s="39"/>
      <c r="BH73" s="170">
        <f t="shared" si="262"/>
        <v>0</v>
      </c>
      <c r="BJ73" s="169"/>
      <c r="BK73" s="39"/>
      <c r="BL73" s="39">
        <f t="shared" si="263"/>
        <v>0</v>
      </c>
      <c r="BM73" s="39"/>
      <c r="BN73" s="39"/>
      <c r="BO73" s="39"/>
      <c r="BP73" s="170">
        <f t="shared" si="264"/>
        <v>0</v>
      </c>
      <c r="BR73" s="169"/>
      <c r="BS73" s="39"/>
      <c r="BT73" s="39">
        <f t="shared" si="265"/>
        <v>0</v>
      </c>
      <c r="BU73" s="39"/>
      <c r="BV73" s="39"/>
      <c r="BW73" s="39"/>
      <c r="BX73" s="170">
        <f t="shared" si="266"/>
        <v>0</v>
      </c>
      <c r="BZ73" s="169"/>
      <c r="CA73" s="39"/>
      <c r="CB73" s="39">
        <f t="shared" si="267"/>
        <v>0</v>
      </c>
      <c r="CC73" s="39"/>
      <c r="CD73" s="39"/>
      <c r="CE73" s="39"/>
      <c r="CF73" s="170">
        <f t="shared" si="268"/>
        <v>0</v>
      </c>
      <c r="CH73" s="169"/>
      <c r="CI73" s="192">
        <f t="shared" si="269"/>
        <v>4000</v>
      </c>
      <c r="CJ73" s="192">
        <f t="shared" si="269"/>
        <v>600</v>
      </c>
      <c r="CK73" s="192">
        <f t="shared" si="269"/>
        <v>0</v>
      </c>
      <c r="CL73" s="192">
        <f t="shared" si="269"/>
        <v>0</v>
      </c>
      <c r="CM73" s="192">
        <f t="shared" si="269"/>
        <v>0</v>
      </c>
      <c r="CN73" s="170">
        <f t="shared" si="270"/>
        <v>4600</v>
      </c>
      <c r="CO73" s="243" t="str">
        <f t="shared" si="44"/>
        <v>OK</v>
      </c>
    </row>
    <row r="74" spans="1:93" ht="45.75" thickBot="1" x14ac:dyDescent="0.3">
      <c r="A74" s="3"/>
      <c r="B74" s="41" t="s">
        <v>325</v>
      </c>
      <c r="C74" s="225" t="s">
        <v>427</v>
      </c>
      <c r="D74" s="225" t="s">
        <v>432</v>
      </c>
      <c r="E74" s="169">
        <v>15</v>
      </c>
      <c r="F74" s="39">
        <f t="shared" si="248"/>
        <v>3000</v>
      </c>
      <c r="G74" s="39">
        <f t="shared" si="249"/>
        <v>450</v>
      </c>
      <c r="H74" s="39"/>
      <c r="I74" s="39">
        <v>1800</v>
      </c>
      <c r="J74" s="39"/>
      <c r="K74" s="170">
        <f t="shared" si="250"/>
        <v>5250</v>
      </c>
      <c r="L74" s="243" t="str">
        <f t="shared" si="33"/>
        <v>OK</v>
      </c>
      <c r="N74" s="169"/>
      <c r="O74" s="39">
        <f>F74*0.3</f>
        <v>900</v>
      </c>
      <c r="P74" s="39">
        <f t="shared" si="251"/>
        <v>135</v>
      </c>
      <c r="Q74" s="39"/>
      <c r="R74" s="39"/>
      <c r="S74" s="39"/>
      <c r="T74" s="170">
        <f t="shared" si="252"/>
        <v>1035</v>
      </c>
      <c r="V74" s="169"/>
      <c r="W74" s="39">
        <f>F74*0.7</f>
        <v>2100</v>
      </c>
      <c r="X74" s="39">
        <f t="shared" si="253"/>
        <v>315</v>
      </c>
      <c r="Y74" s="39">
        <f t="shared" ref="Y74:Z74" si="271">H74</f>
        <v>0</v>
      </c>
      <c r="Z74" s="39">
        <f t="shared" si="271"/>
        <v>1800</v>
      </c>
      <c r="AA74" s="39"/>
      <c r="AB74" s="170">
        <f t="shared" si="254"/>
        <v>4215</v>
      </c>
      <c r="AD74" s="169"/>
      <c r="AE74" s="39"/>
      <c r="AF74" s="39">
        <f t="shared" si="255"/>
        <v>0</v>
      </c>
      <c r="AG74" s="39"/>
      <c r="AH74" s="39"/>
      <c r="AI74" s="39"/>
      <c r="AJ74" s="170">
        <f t="shared" si="256"/>
        <v>0</v>
      </c>
      <c r="AL74" s="169"/>
      <c r="AM74" s="39"/>
      <c r="AN74" s="39">
        <f t="shared" si="257"/>
        <v>0</v>
      </c>
      <c r="AO74" s="39"/>
      <c r="AP74" s="39"/>
      <c r="AQ74" s="39"/>
      <c r="AR74" s="170">
        <f t="shared" si="258"/>
        <v>0</v>
      </c>
      <c r="AT74" s="169"/>
      <c r="AU74" s="39"/>
      <c r="AV74" s="39">
        <f t="shared" si="259"/>
        <v>0</v>
      </c>
      <c r="AW74" s="39"/>
      <c r="AX74" s="39"/>
      <c r="AY74" s="39"/>
      <c r="AZ74" s="170">
        <f t="shared" si="260"/>
        <v>0</v>
      </c>
      <c r="BB74" s="169"/>
      <c r="BC74" s="39"/>
      <c r="BD74" s="39">
        <f t="shared" si="261"/>
        <v>0</v>
      </c>
      <c r="BE74" s="39"/>
      <c r="BF74" s="39"/>
      <c r="BG74" s="39"/>
      <c r="BH74" s="170">
        <f t="shared" si="262"/>
        <v>0</v>
      </c>
      <c r="BJ74" s="169"/>
      <c r="BK74" s="39"/>
      <c r="BL74" s="39">
        <f t="shared" si="263"/>
        <v>0</v>
      </c>
      <c r="BM74" s="39"/>
      <c r="BN74" s="39"/>
      <c r="BO74" s="39"/>
      <c r="BP74" s="170">
        <f t="shared" si="264"/>
        <v>0</v>
      </c>
      <c r="BR74" s="169"/>
      <c r="BS74" s="39"/>
      <c r="BT74" s="39">
        <f t="shared" si="265"/>
        <v>0</v>
      </c>
      <c r="BU74" s="39"/>
      <c r="BV74" s="39"/>
      <c r="BW74" s="39"/>
      <c r="BX74" s="170">
        <f t="shared" si="266"/>
        <v>0</v>
      </c>
      <c r="BZ74" s="169"/>
      <c r="CA74" s="39"/>
      <c r="CB74" s="39">
        <f t="shared" si="267"/>
        <v>0</v>
      </c>
      <c r="CC74" s="39"/>
      <c r="CD74" s="39"/>
      <c r="CE74" s="39"/>
      <c r="CF74" s="170">
        <f t="shared" si="268"/>
        <v>0</v>
      </c>
      <c r="CH74" s="169"/>
      <c r="CI74" s="192">
        <f t="shared" si="269"/>
        <v>3000</v>
      </c>
      <c r="CJ74" s="192">
        <f t="shared" si="269"/>
        <v>450</v>
      </c>
      <c r="CK74" s="192">
        <f t="shared" si="269"/>
        <v>0</v>
      </c>
      <c r="CL74" s="192">
        <f t="shared" si="269"/>
        <v>1800</v>
      </c>
      <c r="CM74" s="192">
        <f t="shared" si="269"/>
        <v>0</v>
      </c>
      <c r="CN74" s="170">
        <f t="shared" si="270"/>
        <v>5250</v>
      </c>
      <c r="CO74" s="243" t="str">
        <f t="shared" si="44"/>
        <v>OK</v>
      </c>
    </row>
    <row r="75" spans="1:93" ht="60.75" thickBot="1" x14ac:dyDescent="0.3">
      <c r="A75" s="3"/>
      <c r="B75" s="41" t="s">
        <v>326</v>
      </c>
      <c r="C75" s="225" t="s">
        <v>427</v>
      </c>
      <c r="D75" s="225" t="s">
        <v>432</v>
      </c>
      <c r="E75" s="169">
        <v>50</v>
      </c>
      <c r="F75" s="39">
        <f t="shared" si="248"/>
        <v>10000</v>
      </c>
      <c r="G75" s="39">
        <f t="shared" si="249"/>
        <v>1500</v>
      </c>
      <c r="H75" s="39"/>
      <c r="I75" s="39">
        <v>4050</v>
      </c>
      <c r="J75" s="39"/>
      <c r="K75" s="170">
        <f t="shared" si="250"/>
        <v>15550</v>
      </c>
      <c r="L75" s="243" t="str">
        <f t="shared" si="33"/>
        <v>OK</v>
      </c>
      <c r="N75" s="169"/>
      <c r="O75" s="39"/>
      <c r="P75" s="39">
        <f t="shared" ref="P75:P80" si="272">O75*0.15</f>
        <v>0</v>
      </c>
      <c r="Q75" s="39"/>
      <c r="R75" s="39"/>
      <c r="S75" s="39"/>
      <c r="T75" s="170">
        <f t="shared" ref="T75:T80" si="273">O75+P75+Q75+R75+S75</f>
        <v>0</v>
      </c>
      <c r="V75" s="169"/>
      <c r="W75" s="39">
        <f>$F$75*0.1</f>
        <v>1000</v>
      </c>
      <c r="X75" s="39">
        <f t="shared" ref="X75:X80" si="274">W75*0.15</f>
        <v>150</v>
      </c>
      <c r="Y75" s="39"/>
      <c r="Z75" s="39">
        <f>$I$75*0.1</f>
        <v>405</v>
      </c>
      <c r="AA75" s="39"/>
      <c r="AB75" s="170">
        <f t="shared" ref="AB75:AB80" si="275">W75+X75+Y75+Z75+AA75</f>
        <v>1555</v>
      </c>
      <c r="AD75" s="169"/>
      <c r="AE75" s="39">
        <f>$F$75*0.25</f>
        <v>2500</v>
      </c>
      <c r="AF75" s="39">
        <f t="shared" si="255"/>
        <v>375</v>
      </c>
      <c r="AG75" s="39"/>
      <c r="AH75" s="39">
        <f>$I$75*0.25</f>
        <v>1012.5</v>
      </c>
      <c r="AI75" s="39"/>
      <c r="AJ75" s="170">
        <f t="shared" si="256"/>
        <v>3887.5</v>
      </c>
      <c r="AL75" s="169"/>
      <c r="AM75" s="39">
        <f>$F$75*0.4</f>
        <v>4000</v>
      </c>
      <c r="AN75" s="39">
        <f t="shared" si="257"/>
        <v>600</v>
      </c>
      <c r="AO75" s="39"/>
      <c r="AP75" s="39">
        <f>$I$75*0.4</f>
        <v>1620</v>
      </c>
      <c r="AQ75" s="39"/>
      <c r="AR75" s="170">
        <f t="shared" si="258"/>
        <v>6220</v>
      </c>
      <c r="AT75" s="169"/>
      <c r="AU75" s="39">
        <f>$F$75*0.25</f>
        <v>2500</v>
      </c>
      <c r="AV75" s="39">
        <f t="shared" si="259"/>
        <v>375</v>
      </c>
      <c r="AW75" s="39"/>
      <c r="AX75" s="39">
        <f>$I$75*0.25</f>
        <v>1012.5</v>
      </c>
      <c r="AY75" s="39"/>
      <c r="AZ75" s="170">
        <f t="shared" si="260"/>
        <v>3887.5</v>
      </c>
      <c r="BB75" s="169"/>
      <c r="BC75" s="39"/>
      <c r="BD75" s="39">
        <f t="shared" si="261"/>
        <v>0</v>
      </c>
      <c r="BE75" s="39"/>
      <c r="BF75" s="39"/>
      <c r="BG75" s="39"/>
      <c r="BH75" s="170">
        <f t="shared" si="262"/>
        <v>0</v>
      </c>
      <c r="BJ75" s="169"/>
      <c r="BK75" s="39"/>
      <c r="BL75" s="39">
        <f t="shared" si="263"/>
        <v>0</v>
      </c>
      <c r="BM75" s="39"/>
      <c r="BN75" s="39"/>
      <c r="BO75" s="39"/>
      <c r="BP75" s="170">
        <f t="shared" si="264"/>
        <v>0</v>
      </c>
      <c r="BR75" s="169"/>
      <c r="BS75" s="39"/>
      <c r="BT75" s="39">
        <f t="shared" si="265"/>
        <v>0</v>
      </c>
      <c r="BU75" s="39"/>
      <c r="BV75" s="39"/>
      <c r="BW75" s="39"/>
      <c r="BX75" s="170">
        <f t="shared" si="266"/>
        <v>0</v>
      </c>
      <c r="BZ75" s="169"/>
      <c r="CA75" s="39"/>
      <c r="CB75" s="39">
        <f t="shared" si="267"/>
        <v>0</v>
      </c>
      <c r="CC75" s="39"/>
      <c r="CD75" s="39"/>
      <c r="CE75" s="39"/>
      <c r="CF75" s="170">
        <f t="shared" si="268"/>
        <v>0</v>
      </c>
      <c r="CH75" s="169"/>
      <c r="CI75" s="192">
        <f t="shared" si="269"/>
        <v>10000</v>
      </c>
      <c r="CJ75" s="192">
        <f t="shared" si="269"/>
        <v>1500</v>
      </c>
      <c r="CK75" s="192">
        <f t="shared" si="269"/>
        <v>0</v>
      </c>
      <c r="CL75" s="192">
        <f t="shared" si="269"/>
        <v>4050</v>
      </c>
      <c r="CM75" s="192">
        <f t="shared" si="269"/>
        <v>0</v>
      </c>
      <c r="CN75" s="170">
        <f t="shared" si="270"/>
        <v>15550</v>
      </c>
      <c r="CO75" s="243" t="str">
        <f t="shared" ref="CO75:CO114" si="276">IF(CN75=K75,"OK","ERROR")</f>
        <v>OK</v>
      </c>
    </row>
    <row r="76" spans="1:93" ht="45.75" thickBot="1" x14ac:dyDescent="0.3">
      <c r="A76" s="3"/>
      <c r="B76" s="41" t="s">
        <v>265</v>
      </c>
      <c r="C76" s="225" t="s">
        <v>427</v>
      </c>
      <c r="D76" s="225" t="s">
        <v>432</v>
      </c>
      <c r="E76" s="169">
        <v>15</v>
      </c>
      <c r="F76" s="39">
        <f t="shared" si="248"/>
        <v>3000</v>
      </c>
      <c r="G76" s="39">
        <f t="shared" si="249"/>
        <v>450</v>
      </c>
      <c r="H76" s="39"/>
      <c r="I76" s="39">
        <v>1800</v>
      </c>
      <c r="J76" s="39"/>
      <c r="K76" s="170">
        <f t="shared" si="250"/>
        <v>5250</v>
      </c>
      <c r="L76" s="243" t="str">
        <f t="shared" si="33"/>
        <v>OK</v>
      </c>
      <c r="N76" s="169"/>
      <c r="O76" s="39"/>
      <c r="P76" s="39">
        <f t="shared" si="272"/>
        <v>0</v>
      </c>
      <c r="Q76" s="39"/>
      <c r="R76" s="39"/>
      <c r="S76" s="39"/>
      <c r="T76" s="170">
        <f t="shared" si="273"/>
        <v>0</v>
      </c>
      <c r="V76" s="169"/>
      <c r="W76" s="39"/>
      <c r="X76" s="39">
        <f t="shared" si="274"/>
        <v>0</v>
      </c>
      <c r="Y76" s="39"/>
      <c r="Z76" s="39"/>
      <c r="AA76" s="39"/>
      <c r="AB76" s="170">
        <f t="shared" si="275"/>
        <v>0</v>
      </c>
      <c r="AD76" s="169"/>
      <c r="AE76" s="39"/>
      <c r="AF76" s="39">
        <f t="shared" si="255"/>
        <v>0</v>
      </c>
      <c r="AG76" s="39"/>
      <c r="AH76" s="39"/>
      <c r="AI76" s="39"/>
      <c r="AJ76" s="170">
        <f t="shared" si="256"/>
        <v>0</v>
      </c>
      <c r="AL76" s="169"/>
      <c r="AM76" s="39"/>
      <c r="AN76" s="39">
        <f t="shared" si="257"/>
        <v>0</v>
      </c>
      <c r="AO76" s="39"/>
      <c r="AP76" s="39"/>
      <c r="AQ76" s="39"/>
      <c r="AR76" s="170">
        <f t="shared" si="258"/>
        <v>0</v>
      </c>
      <c r="AT76" s="169"/>
      <c r="AU76" s="39">
        <f>F76</f>
        <v>3000</v>
      </c>
      <c r="AV76" s="39">
        <f t="shared" ref="AV76:AX76" si="277">G76</f>
        <v>450</v>
      </c>
      <c r="AW76" s="39">
        <f t="shared" si="277"/>
        <v>0</v>
      </c>
      <c r="AX76" s="39">
        <f t="shared" si="277"/>
        <v>1800</v>
      </c>
      <c r="AY76" s="39"/>
      <c r="AZ76" s="170">
        <f t="shared" si="260"/>
        <v>5250</v>
      </c>
      <c r="BB76" s="169"/>
      <c r="BC76" s="39"/>
      <c r="BD76" s="39">
        <f t="shared" si="261"/>
        <v>0</v>
      </c>
      <c r="BE76" s="39"/>
      <c r="BF76" s="39"/>
      <c r="BG76" s="39"/>
      <c r="BH76" s="170">
        <f t="shared" si="262"/>
        <v>0</v>
      </c>
      <c r="BJ76" s="169"/>
      <c r="BK76" s="39"/>
      <c r="BL76" s="39">
        <f t="shared" si="263"/>
        <v>0</v>
      </c>
      <c r="BM76" s="39"/>
      <c r="BN76" s="39"/>
      <c r="BO76" s="39"/>
      <c r="BP76" s="170">
        <f t="shared" si="264"/>
        <v>0</v>
      </c>
      <c r="BR76" s="169"/>
      <c r="BS76" s="39"/>
      <c r="BT76" s="39">
        <f t="shared" si="265"/>
        <v>0</v>
      </c>
      <c r="BU76" s="39"/>
      <c r="BV76" s="39"/>
      <c r="BW76" s="39"/>
      <c r="BX76" s="170">
        <f t="shared" si="266"/>
        <v>0</v>
      </c>
      <c r="BZ76" s="169"/>
      <c r="CA76" s="39"/>
      <c r="CB76" s="39">
        <f t="shared" si="267"/>
        <v>0</v>
      </c>
      <c r="CC76" s="39"/>
      <c r="CD76" s="39"/>
      <c r="CE76" s="39"/>
      <c r="CF76" s="170">
        <f t="shared" si="268"/>
        <v>0</v>
      </c>
      <c r="CH76" s="169"/>
      <c r="CI76" s="192">
        <f t="shared" si="269"/>
        <v>3000</v>
      </c>
      <c r="CJ76" s="192">
        <f t="shared" si="269"/>
        <v>450</v>
      </c>
      <c r="CK76" s="192">
        <f t="shared" si="269"/>
        <v>0</v>
      </c>
      <c r="CL76" s="192">
        <f t="shared" si="269"/>
        <v>1800</v>
      </c>
      <c r="CM76" s="192">
        <f t="shared" si="269"/>
        <v>0</v>
      </c>
      <c r="CN76" s="170">
        <f t="shared" si="270"/>
        <v>5250</v>
      </c>
      <c r="CO76" s="243" t="str">
        <f t="shared" si="276"/>
        <v>OK</v>
      </c>
    </row>
    <row r="77" spans="1:93" ht="45.75" thickBot="1" x14ac:dyDescent="0.3">
      <c r="A77" s="3"/>
      <c r="B77" s="41" t="s">
        <v>328</v>
      </c>
      <c r="C77" s="225" t="s">
        <v>427</v>
      </c>
      <c r="D77" s="225" t="s">
        <v>432</v>
      </c>
      <c r="E77" s="169">
        <v>18</v>
      </c>
      <c r="F77" s="39">
        <f t="shared" si="248"/>
        <v>3600</v>
      </c>
      <c r="G77" s="39">
        <f t="shared" si="249"/>
        <v>540</v>
      </c>
      <c r="H77" s="39"/>
      <c r="I77" s="39"/>
      <c r="J77" s="39"/>
      <c r="K77" s="170">
        <f t="shared" si="250"/>
        <v>4140</v>
      </c>
      <c r="L77" s="243" t="str">
        <f t="shared" si="33"/>
        <v>OK</v>
      </c>
      <c r="N77" s="169"/>
      <c r="O77" s="39"/>
      <c r="P77" s="39">
        <f t="shared" si="272"/>
        <v>0</v>
      </c>
      <c r="Q77" s="39"/>
      <c r="R77" s="39"/>
      <c r="S77" s="39"/>
      <c r="T77" s="170">
        <f t="shared" si="273"/>
        <v>0</v>
      </c>
      <c r="V77" s="169"/>
      <c r="W77" s="39">
        <f>$F$77*0.25</f>
        <v>900</v>
      </c>
      <c r="X77" s="39">
        <f t="shared" si="274"/>
        <v>135</v>
      </c>
      <c r="Y77" s="39"/>
      <c r="Z77" s="39"/>
      <c r="AA77" s="39"/>
      <c r="AB77" s="170">
        <f t="shared" si="275"/>
        <v>1035</v>
      </c>
      <c r="AD77" s="169"/>
      <c r="AE77" s="39">
        <f>$F$77*0.25</f>
        <v>900</v>
      </c>
      <c r="AF77" s="39">
        <f t="shared" si="255"/>
        <v>135</v>
      </c>
      <c r="AG77" s="39"/>
      <c r="AH77" s="39"/>
      <c r="AI77" s="39"/>
      <c r="AJ77" s="170">
        <f t="shared" si="256"/>
        <v>1035</v>
      </c>
      <c r="AL77" s="169"/>
      <c r="AM77" s="39">
        <f>$F$77*0.25</f>
        <v>900</v>
      </c>
      <c r="AN77" s="39">
        <f t="shared" si="257"/>
        <v>135</v>
      </c>
      <c r="AO77" s="39"/>
      <c r="AP77" s="39"/>
      <c r="AQ77" s="39"/>
      <c r="AR77" s="170">
        <f t="shared" si="258"/>
        <v>1035</v>
      </c>
      <c r="AT77" s="169"/>
      <c r="AU77" s="39">
        <f>$F$77*0.25</f>
        <v>900</v>
      </c>
      <c r="AV77" s="39">
        <f t="shared" si="259"/>
        <v>135</v>
      </c>
      <c r="AW77" s="39"/>
      <c r="AX77" s="39"/>
      <c r="AY77" s="39"/>
      <c r="AZ77" s="170">
        <f t="shared" si="260"/>
        <v>1035</v>
      </c>
      <c r="BB77" s="169"/>
      <c r="BC77" s="39"/>
      <c r="BD77" s="39">
        <f t="shared" si="261"/>
        <v>0</v>
      </c>
      <c r="BE77" s="39"/>
      <c r="BF77" s="39"/>
      <c r="BG77" s="39"/>
      <c r="BH77" s="170">
        <f t="shared" si="262"/>
        <v>0</v>
      </c>
      <c r="BJ77" s="169"/>
      <c r="BK77" s="39"/>
      <c r="BL77" s="39">
        <f t="shared" si="263"/>
        <v>0</v>
      </c>
      <c r="BM77" s="39"/>
      <c r="BN77" s="39"/>
      <c r="BO77" s="39"/>
      <c r="BP77" s="170">
        <f t="shared" si="264"/>
        <v>0</v>
      </c>
      <c r="BR77" s="169"/>
      <c r="BS77" s="39"/>
      <c r="BT77" s="39">
        <f t="shared" si="265"/>
        <v>0</v>
      </c>
      <c r="BU77" s="39"/>
      <c r="BV77" s="39"/>
      <c r="BW77" s="39"/>
      <c r="BX77" s="170">
        <f t="shared" si="266"/>
        <v>0</v>
      </c>
      <c r="BZ77" s="169"/>
      <c r="CA77" s="39"/>
      <c r="CB77" s="39">
        <f t="shared" si="267"/>
        <v>0</v>
      </c>
      <c r="CC77" s="39"/>
      <c r="CD77" s="39"/>
      <c r="CE77" s="39"/>
      <c r="CF77" s="170">
        <f t="shared" si="268"/>
        <v>0</v>
      </c>
      <c r="CH77" s="169"/>
      <c r="CI77" s="192">
        <f t="shared" si="269"/>
        <v>3600</v>
      </c>
      <c r="CJ77" s="192">
        <f t="shared" si="269"/>
        <v>540</v>
      </c>
      <c r="CK77" s="192">
        <f t="shared" si="269"/>
        <v>0</v>
      </c>
      <c r="CL77" s="192">
        <f t="shared" si="269"/>
        <v>0</v>
      </c>
      <c r="CM77" s="192">
        <f t="shared" si="269"/>
        <v>0</v>
      </c>
      <c r="CN77" s="170">
        <f t="shared" si="270"/>
        <v>4140</v>
      </c>
      <c r="CO77" s="243" t="str">
        <f t="shared" si="276"/>
        <v>OK</v>
      </c>
    </row>
    <row r="78" spans="1:93" ht="15.75" thickBot="1" x14ac:dyDescent="0.3">
      <c r="A78" s="3"/>
      <c r="B78" s="41" t="s">
        <v>130</v>
      </c>
      <c r="C78" s="225" t="s">
        <v>427</v>
      </c>
      <c r="D78" s="225" t="s">
        <v>269</v>
      </c>
      <c r="E78" s="169"/>
      <c r="F78" s="39">
        <f t="shared" si="248"/>
        <v>0</v>
      </c>
      <c r="G78" s="39">
        <f t="shared" si="249"/>
        <v>0</v>
      </c>
      <c r="H78" s="39"/>
      <c r="I78" s="39"/>
      <c r="J78" s="39"/>
      <c r="K78" s="170">
        <f t="shared" si="250"/>
        <v>0</v>
      </c>
      <c r="L78" s="243" t="str">
        <f t="shared" si="33"/>
        <v>OK</v>
      </c>
      <c r="N78" s="169"/>
      <c r="O78" s="39"/>
      <c r="P78" s="39">
        <f t="shared" si="272"/>
        <v>0</v>
      </c>
      <c r="Q78" s="39"/>
      <c r="R78" s="39"/>
      <c r="S78" s="39"/>
      <c r="T78" s="170">
        <f t="shared" si="273"/>
        <v>0</v>
      </c>
      <c r="V78" s="169"/>
      <c r="W78" s="39">
        <f>$F$78*0.1</f>
        <v>0</v>
      </c>
      <c r="X78" s="39">
        <f t="shared" si="274"/>
        <v>0</v>
      </c>
      <c r="Y78" s="39"/>
      <c r="Z78" s="39"/>
      <c r="AA78" s="39"/>
      <c r="AB78" s="170">
        <f t="shared" si="275"/>
        <v>0</v>
      </c>
      <c r="AD78" s="169"/>
      <c r="AE78" s="39">
        <f>$F$78*0.3</f>
        <v>0</v>
      </c>
      <c r="AF78" s="39">
        <f t="shared" si="255"/>
        <v>0</v>
      </c>
      <c r="AG78" s="39"/>
      <c r="AH78" s="39"/>
      <c r="AI78" s="39"/>
      <c r="AJ78" s="170">
        <f t="shared" si="256"/>
        <v>0</v>
      </c>
      <c r="AL78" s="169"/>
      <c r="AM78" s="39">
        <f>$F$78*0.3</f>
        <v>0</v>
      </c>
      <c r="AN78" s="39">
        <f t="shared" si="257"/>
        <v>0</v>
      </c>
      <c r="AO78" s="39"/>
      <c r="AP78" s="39"/>
      <c r="AQ78" s="39"/>
      <c r="AR78" s="170">
        <f t="shared" si="258"/>
        <v>0</v>
      </c>
      <c r="AT78" s="169"/>
      <c r="AU78" s="39">
        <f>$F$78*0.3</f>
        <v>0</v>
      </c>
      <c r="AV78" s="39">
        <f t="shared" si="259"/>
        <v>0</v>
      </c>
      <c r="AW78" s="39"/>
      <c r="AX78" s="39"/>
      <c r="AY78" s="39"/>
      <c r="AZ78" s="170">
        <f t="shared" si="260"/>
        <v>0</v>
      </c>
      <c r="BB78" s="169"/>
      <c r="BC78" s="39"/>
      <c r="BD78" s="39">
        <f t="shared" si="261"/>
        <v>0</v>
      </c>
      <c r="BE78" s="39"/>
      <c r="BF78" s="39"/>
      <c r="BG78" s="39"/>
      <c r="BH78" s="170">
        <f t="shared" si="262"/>
        <v>0</v>
      </c>
      <c r="BJ78" s="169"/>
      <c r="BK78" s="39"/>
      <c r="BL78" s="39">
        <f t="shared" si="263"/>
        <v>0</v>
      </c>
      <c r="BM78" s="39"/>
      <c r="BN78" s="39"/>
      <c r="BO78" s="39"/>
      <c r="BP78" s="170">
        <f t="shared" si="264"/>
        <v>0</v>
      </c>
      <c r="BR78" s="169"/>
      <c r="BS78" s="39"/>
      <c r="BT78" s="39">
        <f t="shared" si="265"/>
        <v>0</v>
      </c>
      <c r="BU78" s="39"/>
      <c r="BV78" s="39"/>
      <c r="BW78" s="39"/>
      <c r="BX78" s="170">
        <f t="shared" si="266"/>
        <v>0</v>
      </c>
      <c r="BZ78" s="169"/>
      <c r="CA78" s="39"/>
      <c r="CB78" s="39">
        <f t="shared" si="267"/>
        <v>0</v>
      </c>
      <c r="CC78" s="39"/>
      <c r="CD78" s="39"/>
      <c r="CE78" s="39"/>
      <c r="CF78" s="170">
        <f t="shared" si="268"/>
        <v>0</v>
      </c>
      <c r="CH78" s="169"/>
      <c r="CI78" s="192">
        <f t="shared" si="269"/>
        <v>0</v>
      </c>
      <c r="CJ78" s="192">
        <f t="shared" si="269"/>
        <v>0</v>
      </c>
      <c r="CK78" s="192">
        <f t="shared" si="269"/>
        <v>0</v>
      </c>
      <c r="CL78" s="192">
        <f t="shared" si="269"/>
        <v>0</v>
      </c>
      <c r="CM78" s="192">
        <f t="shared" si="269"/>
        <v>0</v>
      </c>
      <c r="CN78" s="170">
        <f t="shared" si="270"/>
        <v>0</v>
      </c>
      <c r="CO78" s="243" t="str">
        <f t="shared" si="276"/>
        <v>OK</v>
      </c>
    </row>
    <row r="79" spans="1:93" ht="15.75" thickBot="1" x14ac:dyDescent="0.3">
      <c r="A79" s="3"/>
      <c r="B79" s="41"/>
      <c r="C79" s="93"/>
      <c r="D79" s="7"/>
      <c r="E79" s="169"/>
      <c r="F79" s="39">
        <f t="shared" si="248"/>
        <v>0</v>
      </c>
      <c r="G79" s="39">
        <f t="shared" si="249"/>
        <v>0</v>
      </c>
      <c r="H79" s="39"/>
      <c r="I79" s="39"/>
      <c r="J79" s="39"/>
      <c r="K79" s="170">
        <f t="shared" si="250"/>
        <v>0</v>
      </c>
      <c r="L79" s="243" t="str">
        <f t="shared" si="33"/>
        <v>OK</v>
      </c>
      <c r="N79" s="169"/>
      <c r="O79" s="39"/>
      <c r="P79" s="39">
        <f t="shared" si="272"/>
        <v>0</v>
      </c>
      <c r="Q79" s="39"/>
      <c r="R79" s="39"/>
      <c r="S79" s="39"/>
      <c r="T79" s="170">
        <f t="shared" si="273"/>
        <v>0</v>
      </c>
      <c r="V79" s="169"/>
      <c r="W79" s="39"/>
      <c r="X79" s="39">
        <f t="shared" si="274"/>
        <v>0</v>
      </c>
      <c r="Y79" s="39"/>
      <c r="Z79" s="39"/>
      <c r="AA79" s="39"/>
      <c r="AB79" s="170">
        <f t="shared" si="275"/>
        <v>0</v>
      </c>
      <c r="AD79" s="169"/>
      <c r="AE79" s="39"/>
      <c r="AF79" s="39">
        <f t="shared" si="255"/>
        <v>0</v>
      </c>
      <c r="AG79" s="39"/>
      <c r="AH79" s="39"/>
      <c r="AI79" s="39"/>
      <c r="AJ79" s="170">
        <f t="shared" si="256"/>
        <v>0</v>
      </c>
      <c r="AL79" s="169"/>
      <c r="AM79" s="39"/>
      <c r="AN79" s="39">
        <f t="shared" si="257"/>
        <v>0</v>
      </c>
      <c r="AO79" s="39"/>
      <c r="AP79" s="39"/>
      <c r="AQ79" s="39"/>
      <c r="AR79" s="170">
        <f t="shared" si="258"/>
        <v>0</v>
      </c>
      <c r="AT79" s="169"/>
      <c r="AU79" s="39"/>
      <c r="AV79" s="39">
        <f t="shared" si="259"/>
        <v>0</v>
      </c>
      <c r="AW79" s="39"/>
      <c r="AX79" s="39"/>
      <c r="AY79" s="39"/>
      <c r="AZ79" s="170">
        <f t="shared" si="260"/>
        <v>0</v>
      </c>
      <c r="BB79" s="169"/>
      <c r="BC79" s="39"/>
      <c r="BD79" s="39">
        <f t="shared" si="261"/>
        <v>0</v>
      </c>
      <c r="BE79" s="39"/>
      <c r="BF79" s="39"/>
      <c r="BG79" s="39"/>
      <c r="BH79" s="170">
        <f t="shared" si="262"/>
        <v>0</v>
      </c>
      <c r="BJ79" s="169"/>
      <c r="BK79" s="39"/>
      <c r="BL79" s="39">
        <f t="shared" si="263"/>
        <v>0</v>
      </c>
      <c r="BM79" s="39"/>
      <c r="BN79" s="39"/>
      <c r="BO79" s="39"/>
      <c r="BP79" s="170">
        <f t="shared" si="264"/>
        <v>0</v>
      </c>
      <c r="BR79" s="169"/>
      <c r="BS79" s="39"/>
      <c r="BT79" s="39">
        <f t="shared" si="265"/>
        <v>0</v>
      </c>
      <c r="BU79" s="39"/>
      <c r="BV79" s="39"/>
      <c r="BW79" s="39"/>
      <c r="BX79" s="170">
        <f t="shared" si="266"/>
        <v>0</v>
      </c>
      <c r="BZ79" s="169"/>
      <c r="CA79" s="39"/>
      <c r="CB79" s="39">
        <f t="shared" si="267"/>
        <v>0</v>
      </c>
      <c r="CC79" s="39"/>
      <c r="CD79" s="39"/>
      <c r="CE79" s="39"/>
      <c r="CF79" s="170">
        <f t="shared" si="268"/>
        <v>0</v>
      </c>
      <c r="CH79" s="169"/>
      <c r="CI79" s="192">
        <f t="shared" si="269"/>
        <v>0</v>
      </c>
      <c r="CJ79" s="192">
        <f t="shared" si="269"/>
        <v>0</v>
      </c>
      <c r="CK79" s="192">
        <f t="shared" si="269"/>
        <v>0</v>
      </c>
      <c r="CL79" s="192">
        <f t="shared" si="269"/>
        <v>0</v>
      </c>
      <c r="CM79" s="192">
        <f t="shared" si="269"/>
        <v>0</v>
      </c>
      <c r="CN79" s="170">
        <f t="shared" si="270"/>
        <v>0</v>
      </c>
      <c r="CO79" s="243" t="str">
        <f t="shared" si="276"/>
        <v>OK</v>
      </c>
    </row>
    <row r="80" spans="1:93" ht="15.75" thickBot="1" x14ac:dyDescent="0.3">
      <c r="A80" s="3"/>
      <c r="B80" s="41"/>
      <c r="C80" s="93"/>
      <c r="D80" s="7"/>
      <c r="E80" s="169"/>
      <c r="F80" s="39">
        <f t="shared" si="248"/>
        <v>0</v>
      </c>
      <c r="G80" s="39">
        <f t="shared" si="249"/>
        <v>0</v>
      </c>
      <c r="H80" s="39"/>
      <c r="I80" s="39"/>
      <c r="J80" s="39"/>
      <c r="K80" s="170">
        <f t="shared" si="250"/>
        <v>0</v>
      </c>
      <c r="L80" s="243" t="str">
        <f t="shared" si="33"/>
        <v>OK</v>
      </c>
      <c r="N80" s="169"/>
      <c r="O80" s="39"/>
      <c r="P80" s="39">
        <f t="shared" si="272"/>
        <v>0</v>
      </c>
      <c r="Q80" s="39"/>
      <c r="R80" s="39"/>
      <c r="S80" s="39"/>
      <c r="T80" s="170">
        <f t="shared" si="273"/>
        <v>0</v>
      </c>
      <c r="V80" s="169"/>
      <c r="W80" s="39"/>
      <c r="X80" s="39">
        <f t="shared" si="274"/>
        <v>0</v>
      </c>
      <c r="Y80" s="39"/>
      <c r="Z80" s="39"/>
      <c r="AA80" s="39"/>
      <c r="AB80" s="170">
        <f t="shared" si="275"/>
        <v>0</v>
      </c>
      <c r="AD80" s="169"/>
      <c r="AE80" s="39"/>
      <c r="AF80" s="39">
        <f t="shared" si="255"/>
        <v>0</v>
      </c>
      <c r="AG80" s="39"/>
      <c r="AH80" s="39"/>
      <c r="AI80" s="39"/>
      <c r="AJ80" s="170">
        <f t="shared" si="256"/>
        <v>0</v>
      </c>
      <c r="AL80" s="169"/>
      <c r="AM80" s="39"/>
      <c r="AN80" s="39">
        <f t="shared" si="257"/>
        <v>0</v>
      </c>
      <c r="AO80" s="39"/>
      <c r="AP80" s="39"/>
      <c r="AQ80" s="39"/>
      <c r="AR80" s="170">
        <f t="shared" si="258"/>
        <v>0</v>
      </c>
      <c r="AT80" s="169"/>
      <c r="AU80" s="39"/>
      <c r="AV80" s="39">
        <f t="shared" si="259"/>
        <v>0</v>
      </c>
      <c r="AW80" s="39"/>
      <c r="AX80" s="39"/>
      <c r="AY80" s="39"/>
      <c r="AZ80" s="170">
        <f t="shared" si="260"/>
        <v>0</v>
      </c>
      <c r="BB80" s="169"/>
      <c r="BC80" s="39"/>
      <c r="BD80" s="39">
        <f t="shared" si="261"/>
        <v>0</v>
      </c>
      <c r="BE80" s="39"/>
      <c r="BF80" s="39"/>
      <c r="BG80" s="39"/>
      <c r="BH80" s="170">
        <f t="shared" si="262"/>
        <v>0</v>
      </c>
      <c r="BJ80" s="169"/>
      <c r="BK80" s="39"/>
      <c r="BL80" s="39">
        <f t="shared" si="263"/>
        <v>0</v>
      </c>
      <c r="BM80" s="39"/>
      <c r="BN80" s="39"/>
      <c r="BO80" s="39"/>
      <c r="BP80" s="170">
        <f t="shared" si="264"/>
        <v>0</v>
      </c>
      <c r="BR80" s="169"/>
      <c r="BS80" s="39"/>
      <c r="BT80" s="39">
        <f t="shared" si="265"/>
        <v>0</v>
      </c>
      <c r="BU80" s="39"/>
      <c r="BV80" s="39"/>
      <c r="BW80" s="39"/>
      <c r="BX80" s="170">
        <f t="shared" si="266"/>
        <v>0</v>
      </c>
      <c r="BZ80" s="169"/>
      <c r="CA80" s="39"/>
      <c r="CB80" s="39">
        <f t="shared" si="267"/>
        <v>0</v>
      </c>
      <c r="CC80" s="39"/>
      <c r="CD80" s="39"/>
      <c r="CE80" s="39"/>
      <c r="CF80" s="170">
        <f t="shared" si="268"/>
        <v>0</v>
      </c>
      <c r="CH80" s="169"/>
      <c r="CI80" s="192">
        <f t="shared" si="269"/>
        <v>0</v>
      </c>
      <c r="CJ80" s="192">
        <f t="shared" si="269"/>
        <v>0</v>
      </c>
      <c r="CK80" s="192">
        <f t="shared" si="269"/>
        <v>0</v>
      </c>
      <c r="CL80" s="192">
        <f t="shared" si="269"/>
        <v>0</v>
      </c>
      <c r="CM80" s="192">
        <f t="shared" si="269"/>
        <v>0</v>
      </c>
      <c r="CN80" s="170">
        <f t="shared" si="270"/>
        <v>0</v>
      </c>
      <c r="CO80" s="243" t="str">
        <f t="shared" si="276"/>
        <v>OK</v>
      </c>
    </row>
    <row r="81" spans="1:93" ht="15.75" thickBot="1" x14ac:dyDescent="0.3">
      <c r="A81" s="80"/>
      <c r="B81" s="136" t="s">
        <v>362</v>
      </c>
      <c r="C81" s="136"/>
      <c r="D81" s="137"/>
      <c r="E81" s="185"/>
      <c r="F81" s="155"/>
      <c r="G81" s="155"/>
      <c r="H81" s="155"/>
      <c r="I81" s="155"/>
      <c r="J81" s="155"/>
      <c r="K81" s="186"/>
      <c r="L81" s="243" t="str">
        <f t="shared" si="33"/>
        <v>OK</v>
      </c>
      <c r="N81" s="185"/>
      <c r="O81" s="155"/>
      <c r="P81" s="155"/>
      <c r="Q81" s="155"/>
      <c r="R81" s="155"/>
      <c r="S81" s="155"/>
      <c r="T81" s="186"/>
      <c r="V81" s="185"/>
      <c r="W81" s="155"/>
      <c r="X81" s="155"/>
      <c r="Y81" s="155"/>
      <c r="Z81" s="155"/>
      <c r="AA81" s="155"/>
      <c r="AB81" s="186"/>
      <c r="AD81" s="185"/>
      <c r="AE81" s="155"/>
      <c r="AF81" s="155"/>
      <c r="AG81" s="155"/>
      <c r="AH81" s="155"/>
      <c r="AI81" s="155"/>
      <c r="AJ81" s="186"/>
      <c r="AL81" s="185"/>
      <c r="AM81" s="155"/>
      <c r="AN81" s="155"/>
      <c r="AO81" s="155"/>
      <c r="AP81" s="155"/>
      <c r="AQ81" s="155"/>
      <c r="AR81" s="186"/>
      <c r="AT81" s="185"/>
      <c r="AU81" s="155"/>
      <c r="AV81" s="155"/>
      <c r="AW81" s="155"/>
      <c r="AX81" s="155"/>
      <c r="AY81" s="155"/>
      <c r="AZ81" s="186"/>
      <c r="BB81" s="185"/>
      <c r="BC81" s="155"/>
      <c r="BD81" s="155"/>
      <c r="BE81" s="155"/>
      <c r="BF81" s="155"/>
      <c r="BG81" s="155"/>
      <c r="BH81" s="186"/>
      <c r="BJ81" s="185"/>
      <c r="BK81" s="155"/>
      <c r="BL81" s="155"/>
      <c r="BM81" s="155"/>
      <c r="BN81" s="155"/>
      <c r="BO81" s="155"/>
      <c r="BP81" s="186"/>
      <c r="BR81" s="185"/>
      <c r="BS81" s="155"/>
      <c r="BT81" s="155"/>
      <c r="BU81" s="155"/>
      <c r="BV81" s="155"/>
      <c r="BW81" s="155"/>
      <c r="BX81" s="186"/>
      <c r="BZ81" s="185"/>
      <c r="CA81" s="155"/>
      <c r="CB81" s="155"/>
      <c r="CC81" s="155"/>
      <c r="CD81" s="155"/>
      <c r="CE81" s="155"/>
      <c r="CF81" s="186"/>
      <c r="CH81" s="185"/>
      <c r="CI81" s="155"/>
      <c r="CJ81" s="155"/>
      <c r="CK81" s="155"/>
      <c r="CL81" s="155"/>
      <c r="CM81" s="155"/>
      <c r="CN81" s="186"/>
      <c r="CO81" s="243" t="str">
        <f t="shared" si="276"/>
        <v>OK</v>
      </c>
    </row>
    <row r="82" spans="1:93" ht="15.75" thickBot="1" x14ac:dyDescent="0.3">
      <c r="A82" s="3"/>
      <c r="B82" s="21" t="s">
        <v>330</v>
      </c>
      <c r="C82" s="225" t="s">
        <v>429</v>
      </c>
      <c r="D82" s="225" t="s">
        <v>224</v>
      </c>
      <c r="E82" s="169">
        <v>1</v>
      </c>
      <c r="F82" s="39">
        <f t="shared" ref="F82:F88" si="278">E82*$C$2</f>
        <v>200</v>
      </c>
      <c r="G82" s="39">
        <f t="shared" si="226"/>
        <v>30</v>
      </c>
      <c r="H82" s="39"/>
      <c r="I82" s="39"/>
      <c r="J82" s="39"/>
      <c r="K82" s="170">
        <f t="shared" si="227"/>
        <v>230</v>
      </c>
      <c r="L82" s="243" t="str">
        <f t="shared" si="33"/>
        <v>OK</v>
      </c>
      <c r="N82" s="169"/>
      <c r="O82" s="39"/>
      <c r="P82" s="39">
        <f t="shared" ref="P82:P88" si="279">O82*0.15</f>
        <v>0</v>
      </c>
      <c r="Q82" s="39"/>
      <c r="R82" s="39"/>
      <c r="S82" s="39"/>
      <c r="T82" s="170">
        <f t="shared" ref="T82:T88" si="280">O82+P82+Q82+R82+S82</f>
        <v>0</v>
      </c>
      <c r="V82" s="169"/>
      <c r="W82" s="39">
        <f>F82</f>
        <v>200</v>
      </c>
      <c r="X82" s="39">
        <f t="shared" ref="X82:X88" si="281">W82*0.15</f>
        <v>30</v>
      </c>
      <c r="Y82" s="39"/>
      <c r="Z82" s="39"/>
      <c r="AA82" s="39"/>
      <c r="AB82" s="170">
        <f t="shared" ref="AB82:AB88" si="282">W82+X82+Y82+Z82+AA82</f>
        <v>230</v>
      </c>
      <c r="AD82" s="169"/>
      <c r="AE82" s="39"/>
      <c r="AF82" s="39">
        <f t="shared" ref="AF82:AF88" si="283">AE82*0.15</f>
        <v>0</v>
      </c>
      <c r="AG82" s="39"/>
      <c r="AH82" s="39"/>
      <c r="AI82" s="39"/>
      <c r="AJ82" s="170">
        <f t="shared" ref="AJ82:AJ88" si="284">AE82+AF82+AG82+AH82+AI82</f>
        <v>0</v>
      </c>
      <c r="AL82" s="169"/>
      <c r="AM82" s="39"/>
      <c r="AN82" s="39">
        <f t="shared" ref="AN82:AN88" si="285">AM82*0.15</f>
        <v>0</v>
      </c>
      <c r="AO82" s="39"/>
      <c r="AP82" s="39"/>
      <c r="AQ82" s="39"/>
      <c r="AR82" s="170">
        <f t="shared" ref="AR82:AR88" si="286">AM82+AN82+AO82+AP82+AQ82</f>
        <v>0</v>
      </c>
      <c r="AT82" s="169"/>
      <c r="AU82" s="39"/>
      <c r="AV82" s="39">
        <f t="shared" ref="AV82:AV88" si="287">AU82*0.15</f>
        <v>0</v>
      </c>
      <c r="AW82" s="39"/>
      <c r="AX82" s="39"/>
      <c r="AY82" s="39"/>
      <c r="AZ82" s="170">
        <f t="shared" ref="AZ82:AZ88" si="288">AU82+AV82+AW82+AX82+AY82</f>
        <v>0</v>
      </c>
      <c r="BB82" s="169"/>
      <c r="BC82" s="39"/>
      <c r="BD82" s="39">
        <f t="shared" ref="BD82:BD88" si="289">BC82*0.15</f>
        <v>0</v>
      </c>
      <c r="BE82" s="39"/>
      <c r="BF82" s="39"/>
      <c r="BG82" s="39"/>
      <c r="BH82" s="170">
        <f t="shared" ref="BH82:BH88" si="290">BC82+BD82+BE82+BF82+BG82</f>
        <v>0</v>
      </c>
      <c r="BJ82" s="169"/>
      <c r="BK82" s="39"/>
      <c r="BL82" s="39">
        <f t="shared" ref="BL82:BL88" si="291">BK82*0.15</f>
        <v>0</v>
      </c>
      <c r="BM82" s="39"/>
      <c r="BN82" s="39"/>
      <c r="BO82" s="39"/>
      <c r="BP82" s="170">
        <f t="shared" ref="BP82:BP88" si="292">BK82+BL82+BM82+BN82+BO82</f>
        <v>0</v>
      </c>
      <c r="BR82" s="169"/>
      <c r="BS82" s="39"/>
      <c r="BT82" s="39">
        <f t="shared" ref="BT82:BT88" si="293">BS82*0.15</f>
        <v>0</v>
      </c>
      <c r="BU82" s="39"/>
      <c r="BV82" s="39"/>
      <c r="BW82" s="39"/>
      <c r="BX82" s="170">
        <f t="shared" ref="BX82:BX88" si="294">BS82+BT82+BU82+BV82+BW82</f>
        <v>0</v>
      </c>
      <c r="BZ82" s="169"/>
      <c r="CA82" s="39"/>
      <c r="CB82" s="39">
        <f t="shared" ref="CB82:CB88" si="295">CA82*0.15</f>
        <v>0</v>
      </c>
      <c r="CC82" s="39"/>
      <c r="CD82" s="39"/>
      <c r="CE82" s="39"/>
      <c r="CF82" s="170">
        <f t="shared" ref="CF82:CF88" si="296">CA82+CB82+CC82+CD82+CE82</f>
        <v>0</v>
      </c>
      <c r="CH82" s="169"/>
      <c r="CI82" s="192">
        <f t="shared" ref="CI82:CM88" si="297">O82+W82+AE82+AM82+AU82+BC82+BK82+BS82+CA82</f>
        <v>200</v>
      </c>
      <c r="CJ82" s="192">
        <f t="shared" si="297"/>
        <v>30</v>
      </c>
      <c r="CK82" s="192">
        <f t="shared" si="297"/>
        <v>0</v>
      </c>
      <c r="CL82" s="192">
        <f t="shared" si="297"/>
        <v>0</v>
      </c>
      <c r="CM82" s="192">
        <f t="shared" si="297"/>
        <v>0</v>
      </c>
      <c r="CN82" s="170">
        <f t="shared" ref="CN82:CN88" si="298">CI82+CJ82+CK82+CL82+CM82</f>
        <v>230</v>
      </c>
      <c r="CO82" s="243" t="str">
        <f t="shared" si="276"/>
        <v>OK</v>
      </c>
    </row>
    <row r="83" spans="1:93" ht="45.75" thickBot="1" x14ac:dyDescent="0.3">
      <c r="A83" s="3"/>
      <c r="B83" s="41" t="s">
        <v>331</v>
      </c>
      <c r="C83" s="225" t="s">
        <v>429</v>
      </c>
      <c r="D83" s="225" t="s">
        <v>432</v>
      </c>
      <c r="E83" s="169">
        <v>40</v>
      </c>
      <c r="F83" s="39">
        <f t="shared" si="278"/>
        <v>8000</v>
      </c>
      <c r="G83" s="39">
        <f t="shared" si="226"/>
        <v>1200</v>
      </c>
      <c r="H83" s="39"/>
      <c r="I83" s="39">
        <v>10000</v>
      </c>
      <c r="J83" s="39"/>
      <c r="K83" s="170">
        <f t="shared" si="227"/>
        <v>19200</v>
      </c>
      <c r="L83" s="243" t="str">
        <f t="shared" si="33"/>
        <v>OK</v>
      </c>
      <c r="N83" s="169"/>
      <c r="O83" s="39"/>
      <c r="P83" s="39">
        <f t="shared" si="279"/>
        <v>0</v>
      </c>
      <c r="Q83" s="39"/>
      <c r="R83" s="39"/>
      <c r="S83" s="39"/>
      <c r="T83" s="170">
        <f t="shared" si="280"/>
        <v>0</v>
      </c>
      <c r="V83" s="169"/>
      <c r="W83" s="39">
        <f>F83</f>
        <v>8000</v>
      </c>
      <c r="X83" s="39">
        <f t="shared" si="281"/>
        <v>1200</v>
      </c>
      <c r="Y83" s="39">
        <f>H83</f>
        <v>0</v>
      </c>
      <c r="Z83" s="39">
        <f t="shared" ref="Z83" si="299">Y83*0.15</f>
        <v>0</v>
      </c>
      <c r="AA83" s="39"/>
      <c r="AB83" s="170">
        <f t="shared" si="282"/>
        <v>9200</v>
      </c>
      <c r="AD83" s="169"/>
      <c r="AE83" s="39"/>
      <c r="AF83" s="39">
        <f t="shared" si="283"/>
        <v>0</v>
      </c>
      <c r="AG83" s="39"/>
      <c r="AH83" s="39">
        <f>I83</f>
        <v>10000</v>
      </c>
      <c r="AI83" s="39"/>
      <c r="AJ83" s="170">
        <f t="shared" si="284"/>
        <v>10000</v>
      </c>
      <c r="AL83" s="169"/>
      <c r="AM83" s="39"/>
      <c r="AN83" s="39">
        <f t="shared" si="285"/>
        <v>0</v>
      </c>
      <c r="AO83" s="39"/>
      <c r="AP83" s="39"/>
      <c r="AQ83" s="39"/>
      <c r="AR83" s="170">
        <f t="shared" si="286"/>
        <v>0</v>
      </c>
      <c r="AT83" s="169"/>
      <c r="AU83" s="39"/>
      <c r="AV83" s="39">
        <f t="shared" si="287"/>
        <v>0</v>
      </c>
      <c r="AW83" s="39"/>
      <c r="AX83" s="39"/>
      <c r="AY83" s="39"/>
      <c r="AZ83" s="170">
        <f t="shared" si="288"/>
        <v>0</v>
      </c>
      <c r="BB83" s="169"/>
      <c r="BC83" s="39"/>
      <c r="BD83" s="39">
        <f t="shared" si="289"/>
        <v>0</v>
      </c>
      <c r="BE83" s="39"/>
      <c r="BF83" s="39"/>
      <c r="BG83" s="39"/>
      <c r="BH83" s="170">
        <f t="shared" si="290"/>
        <v>0</v>
      </c>
      <c r="BJ83" s="169"/>
      <c r="BK83" s="39"/>
      <c r="BL83" s="39">
        <f t="shared" si="291"/>
        <v>0</v>
      </c>
      <c r="BM83" s="39"/>
      <c r="BN83" s="39"/>
      <c r="BO83" s="39"/>
      <c r="BP83" s="170">
        <f t="shared" si="292"/>
        <v>0</v>
      </c>
      <c r="BR83" s="169"/>
      <c r="BS83" s="39"/>
      <c r="BT83" s="39">
        <f t="shared" si="293"/>
        <v>0</v>
      </c>
      <c r="BU83" s="39"/>
      <c r="BV83" s="39"/>
      <c r="BW83" s="39"/>
      <c r="BX83" s="170">
        <f t="shared" si="294"/>
        <v>0</v>
      </c>
      <c r="BZ83" s="169"/>
      <c r="CA83" s="39"/>
      <c r="CB83" s="39">
        <f t="shared" si="295"/>
        <v>0</v>
      </c>
      <c r="CC83" s="39"/>
      <c r="CD83" s="39"/>
      <c r="CE83" s="39"/>
      <c r="CF83" s="170">
        <f t="shared" si="296"/>
        <v>0</v>
      </c>
      <c r="CH83" s="169"/>
      <c r="CI83" s="192">
        <f t="shared" si="297"/>
        <v>8000</v>
      </c>
      <c r="CJ83" s="192">
        <f t="shared" si="297"/>
        <v>1200</v>
      </c>
      <c r="CK83" s="192">
        <f t="shared" si="297"/>
        <v>0</v>
      </c>
      <c r="CL83" s="192">
        <f t="shared" si="297"/>
        <v>10000</v>
      </c>
      <c r="CM83" s="192">
        <f t="shared" si="297"/>
        <v>0</v>
      </c>
      <c r="CN83" s="170">
        <f t="shared" si="298"/>
        <v>19200</v>
      </c>
      <c r="CO83" s="243" t="str">
        <f t="shared" si="276"/>
        <v>OK</v>
      </c>
    </row>
    <row r="84" spans="1:93" ht="45.75" hidden="1" thickBot="1" x14ac:dyDescent="0.3">
      <c r="A84" s="3"/>
      <c r="B84" s="41" t="s">
        <v>332</v>
      </c>
      <c r="C84" s="225" t="s">
        <v>429</v>
      </c>
      <c r="D84" s="225" t="s">
        <v>432</v>
      </c>
      <c r="E84" s="169"/>
      <c r="F84" s="39">
        <f t="shared" si="278"/>
        <v>0</v>
      </c>
      <c r="G84" s="39">
        <f t="shared" si="226"/>
        <v>0</v>
      </c>
      <c r="H84" s="39"/>
      <c r="I84" s="39"/>
      <c r="J84" s="39"/>
      <c r="K84" s="170">
        <f t="shared" si="227"/>
        <v>0</v>
      </c>
      <c r="L84" s="243" t="str">
        <f t="shared" si="33"/>
        <v>OK</v>
      </c>
      <c r="N84" s="169"/>
      <c r="O84" s="39"/>
      <c r="P84" s="39">
        <f t="shared" si="279"/>
        <v>0</v>
      </c>
      <c r="Q84" s="39"/>
      <c r="R84" s="39"/>
      <c r="S84" s="39"/>
      <c r="T84" s="170">
        <f t="shared" si="280"/>
        <v>0</v>
      </c>
      <c r="V84" s="169"/>
      <c r="W84" s="39">
        <f>F84</f>
        <v>0</v>
      </c>
      <c r="X84" s="39">
        <f t="shared" ref="X84:Z84" si="300">G84</f>
        <v>0</v>
      </c>
      <c r="Y84" s="39">
        <f t="shared" si="300"/>
        <v>0</v>
      </c>
      <c r="Z84" s="39">
        <f t="shared" si="300"/>
        <v>0</v>
      </c>
      <c r="AA84" s="39"/>
      <c r="AB84" s="170">
        <f t="shared" si="282"/>
        <v>0</v>
      </c>
      <c r="AD84" s="169"/>
      <c r="AE84" s="39"/>
      <c r="AF84" s="39">
        <f t="shared" si="283"/>
        <v>0</v>
      </c>
      <c r="AG84" s="39"/>
      <c r="AH84" s="39"/>
      <c r="AI84" s="39"/>
      <c r="AJ84" s="170">
        <f t="shared" si="284"/>
        <v>0</v>
      </c>
      <c r="AL84" s="169"/>
      <c r="AM84" s="39"/>
      <c r="AN84" s="39">
        <f t="shared" si="285"/>
        <v>0</v>
      </c>
      <c r="AO84" s="39"/>
      <c r="AP84" s="39"/>
      <c r="AQ84" s="39"/>
      <c r="AR84" s="170">
        <f t="shared" si="286"/>
        <v>0</v>
      </c>
      <c r="AT84" s="169"/>
      <c r="AU84" s="39"/>
      <c r="AV84" s="39">
        <f t="shared" si="287"/>
        <v>0</v>
      </c>
      <c r="AW84" s="39"/>
      <c r="AX84" s="39"/>
      <c r="AY84" s="39"/>
      <c r="AZ84" s="170">
        <f t="shared" si="288"/>
        <v>0</v>
      </c>
      <c r="BB84" s="169"/>
      <c r="BC84" s="39"/>
      <c r="BD84" s="39">
        <f t="shared" si="289"/>
        <v>0</v>
      </c>
      <c r="BE84" s="39"/>
      <c r="BF84" s="39"/>
      <c r="BG84" s="39"/>
      <c r="BH84" s="170">
        <f t="shared" si="290"/>
        <v>0</v>
      </c>
      <c r="BJ84" s="169"/>
      <c r="BK84" s="39"/>
      <c r="BL84" s="39">
        <f t="shared" si="291"/>
        <v>0</v>
      </c>
      <c r="BM84" s="39"/>
      <c r="BN84" s="39"/>
      <c r="BO84" s="39"/>
      <c r="BP84" s="170">
        <f t="shared" si="292"/>
        <v>0</v>
      </c>
      <c r="BR84" s="169"/>
      <c r="BS84" s="39"/>
      <c r="BT84" s="39">
        <f t="shared" si="293"/>
        <v>0</v>
      </c>
      <c r="BU84" s="39"/>
      <c r="BV84" s="39"/>
      <c r="BW84" s="39"/>
      <c r="BX84" s="170">
        <f t="shared" si="294"/>
        <v>0</v>
      </c>
      <c r="BZ84" s="169"/>
      <c r="CA84" s="39"/>
      <c r="CB84" s="39">
        <f t="shared" si="295"/>
        <v>0</v>
      </c>
      <c r="CC84" s="39"/>
      <c r="CD84" s="39"/>
      <c r="CE84" s="39"/>
      <c r="CF84" s="170">
        <f t="shared" si="296"/>
        <v>0</v>
      </c>
      <c r="CH84" s="169"/>
      <c r="CI84" s="192">
        <f t="shared" si="297"/>
        <v>0</v>
      </c>
      <c r="CJ84" s="192">
        <f t="shared" si="297"/>
        <v>0</v>
      </c>
      <c r="CK84" s="192">
        <f t="shared" si="297"/>
        <v>0</v>
      </c>
      <c r="CL84" s="192">
        <f t="shared" si="297"/>
        <v>0</v>
      </c>
      <c r="CM84" s="192">
        <f t="shared" si="297"/>
        <v>0</v>
      </c>
      <c r="CN84" s="170">
        <f t="shared" si="298"/>
        <v>0</v>
      </c>
      <c r="CO84" s="243" t="str">
        <f t="shared" si="276"/>
        <v>OK</v>
      </c>
    </row>
    <row r="85" spans="1:93" ht="15.75" thickBot="1" x14ac:dyDescent="0.3">
      <c r="A85" s="3"/>
      <c r="B85" s="41" t="s">
        <v>334</v>
      </c>
      <c r="C85" s="225" t="s">
        <v>429</v>
      </c>
      <c r="D85" s="225" t="s">
        <v>269</v>
      </c>
      <c r="E85" s="169">
        <v>4</v>
      </c>
      <c r="F85" s="39">
        <f t="shared" si="278"/>
        <v>800</v>
      </c>
      <c r="G85" s="39">
        <f t="shared" si="226"/>
        <v>120</v>
      </c>
      <c r="H85" s="39"/>
      <c r="I85" s="39"/>
      <c r="J85" s="39"/>
      <c r="K85" s="170">
        <f t="shared" si="227"/>
        <v>920</v>
      </c>
      <c r="L85" s="243" t="str">
        <f t="shared" si="33"/>
        <v>OK</v>
      </c>
      <c r="N85" s="169"/>
      <c r="O85" s="39"/>
      <c r="P85" s="39">
        <f t="shared" si="279"/>
        <v>0</v>
      </c>
      <c r="Q85" s="39"/>
      <c r="R85" s="39"/>
      <c r="S85" s="39"/>
      <c r="T85" s="170">
        <f t="shared" si="280"/>
        <v>0</v>
      </c>
      <c r="V85" s="169"/>
      <c r="W85" s="39">
        <f>F85</f>
        <v>800</v>
      </c>
      <c r="X85" s="39">
        <f t="shared" si="281"/>
        <v>120</v>
      </c>
      <c r="Y85" s="39"/>
      <c r="Z85" s="39"/>
      <c r="AA85" s="39"/>
      <c r="AB85" s="170">
        <f t="shared" si="282"/>
        <v>920</v>
      </c>
      <c r="AD85" s="169"/>
      <c r="AE85" s="39"/>
      <c r="AF85" s="39">
        <f t="shared" si="283"/>
        <v>0</v>
      </c>
      <c r="AG85" s="39"/>
      <c r="AH85" s="39"/>
      <c r="AI85" s="39"/>
      <c r="AJ85" s="170">
        <f t="shared" si="284"/>
        <v>0</v>
      </c>
      <c r="AL85" s="169"/>
      <c r="AM85" s="39"/>
      <c r="AN85" s="39">
        <f t="shared" si="285"/>
        <v>0</v>
      </c>
      <c r="AO85" s="39"/>
      <c r="AP85" s="39"/>
      <c r="AQ85" s="39"/>
      <c r="AR85" s="170">
        <f t="shared" si="286"/>
        <v>0</v>
      </c>
      <c r="AT85" s="169"/>
      <c r="AU85" s="39"/>
      <c r="AV85" s="39">
        <f t="shared" si="287"/>
        <v>0</v>
      </c>
      <c r="AW85" s="39"/>
      <c r="AX85" s="39"/>
      <c r="AY85" s="39"/>
      <c r="AZ85" s="170">
        <f t="shared" si="288"/>
        <v>0</v>
      </c>
      <c r="BB85" s="169"/>
      <c r="BC85" s="39"/>
      <c r="BD85" s="39">
        <f t="shared" si="289"/>
        <v>0</v>
      </c>
      <c r="BE85" s="39"/>
      <c r="BF85" s="39"/>
      <c r="BG85" s="39"/>
      <c r="BH85" s="170">
        <f t="shared" si="290"/>
        <v>0</v>
      </c>
      <c r="BJ85" s="169"/>
      <c r="BK85" s="39"/>
      <c r="BL85" s="39">
        <f t="shared" si="291"/>
        <v>0</v>
      </c>
      <c r="BM85" s="39"/>
      <c r="BN85" s="39"/>
      <c r="BO85" s="39"/>
      <c r="BP85" s="170">
        <f t="shared" si="292"/>
        <v>0</v>
      </c>
      <c r="BR85" s="169"/>
      <c r="BS85" s="39"/>
      <c r="BT85" s="39">
        <f t="shared" si="293"/>
        <v>0</v>
      </c>
      <c r="BU85" s="39"/>
      <c r="BV85" s="39"/>
      <c r="BW85" s="39"/>
      <c r="BX85" s="170">
        <f t="shared" si="294"/>
        <v>0</v>
      </c>
      <c r="BZ85" s="169"/>
      <c r="CA85" s="39"/>
      <c r="CB85" s="39">
        <f t="shared" si="295"/>
        <v>0</v>
      </c>
      <c r="CC85" s="39"/>
      <c r="CD85" s="39"/>
      <c r="CE85" s="39"/>
      <c r="CF85" s="170">
        <f t="shared" si="296"/>
        <v>0</v>
      </c>
      <c r="CH85" s="169"/>
      <c r="CI85" s="192">
        <f t="shared" si="297"/>
        <v>800</v>
      </c>
      <c r="CJ85" s="192">
        <f t="shared" si="297"/>
        <v>120</v>
      </c>
      <c r="CK85" s="192">
        <f t="shared" si="297"/>
        <v>0</v>
      </c>
      <c r="CL85" s="192">
        <f t="shared" si="297"/>
        <v>0</v>
      </c>
      <c r="CM85" s="192">
        <f t="shared" si="297"/>
        <v>0</v>
      </c>
      <c r="CN85" s="170">
        <f t="shared" si="298"/>
        <v>920</v>
      </c>
      <c r="CO85" s="243" t="str">
        <f t="shared" si="276"/>
        <v>OK</v>
      </c>
    </row>
    <row r="86" spans="1:93" ht="15.75" thickBot="1" x14ac:dyDescent="0.3">
      <c r="A86" s="3"/>
      <c r="B86" s="41" t="s">
        <v>227</v>
      </c>
      <c r="C86" s="225" t="s">
        <v>429</v>
      </c>
      <c r="D86" s="225" t="s">
        <v>269</v>
      </c>
      <c r="E86" s="169"/>
      <c r="F86" s="39">
        <f t="shared" si="278"/>
        <v>0</v>
      </c>
      <c r="G86" s="39">
        <f t="shared" si="226"/>
        <v>0</v>
      </c>
      <c r="H86" s="39"/>
      <c r="I86" s="39">
        <v>5000</v>
      </c>
      <c r="J86" s="39"/>
      <c r="K86" s="170">
        <f t="shared" si="227"/>
        <v>5000</v>
      </c>
      <c r="L86" s="243" t="str">
        <f t="shared" si="33"/>
        <v>OK</v>
      </c>
      <c r="N86" s="169"/>
      <c r="O86" s="39"/>
      <c r="P86" s="39">
        <f t="shared" si="279"/>
        <v>0</v>
      </c>
      <c r="Q86" s="39"/>
      <c r="R86" s="39"/>
      <c r="S86" s="39"/>
      <c r="T86" s="170">
        <f t="shared" si="280"/>
        <v>0</v>
      </c>
      <c r="V86" s="169"/>
      <c r="W86" s="39">
        <f>F86</f>
        <v>0</v>
      </c>
      <c r="X86" s="39">
        <f t="shared" ref="X86:Y86" si="301">G86</f>
        <v>0</v>
      </c>
      <c r="Y86" s="39">
        <f t="shared" si="301"/>
        <v>0</v>
      </c>
      <c r="Z86" s="39"/>
      <c r="AA86" s="39"/>
      <c r="AB86" s="170">
        <f t="shared" si="282"/>
        <v>0</v>
      </c>
      <c r="AD86" s="169"/>
      <c r="AE86" s="39"/>
      <c r="AF86" s="39">
        <f t="shared" si="283"/>
        <v>0</v>
      </c>
      <c r="AG86" s="39"/>
      <c r="AH86" s="39">
        <f>I86</f>
        <v>5000</v>
      </c>
      <c r="AI86" s="39"/>
      <c r="AJ86" s="170">
        <f t="shared" si="284"/>
        <v>5000</v>
      </c>
      <c r="AL86" s="169"/>
      <c r="AM86" s="39"/>
      <c r="AN86" s="39">
        <f t="shared" si="285"/>
        <v>0</v>
      </c>
      <c r="AO86" s="39"/>
      <c r="AP86" s="39"/>
      <c r="AQ86" s="39"/>
      <c r="AR86" s="170">
        <f t="shared" si="286"/>
        <v>0</v>
      </c>
      <c r="AT86" s="169"/>
      <c r="AU86" s="39"/>
      <c r="AV86" s="39">
        <f t="shared" si="287"/>
        <v>0</v>
      </c>
      <c r="AW86" s="39"/>
      <c r="AX86" s="39"/>
      <c r="AY86" s="39"/>
      <c r="AZ86" s="170">
        <f t="shared" si="288"/>
        <v>0</v>
      </c>
      <c r="BB86" s="169"/>
      <c r="BC86" s="39"/>
      <c r="BD86" s="39">
        <f t="shared" si="289"/>
        <v>0</v>
      </c>
      <c r="BE86" s="39"/>
      <c r="BF86" s="39"/>
      <c r="BG86" s="39"/>
      <c r="BH86" s="170">
        <f t="shared" si="290"/>
        <v>0</v>
      </c>
      <c r="BJ86" s="169"/>
      <c r="BK86" s="39"/>
      <c r="BL86" s="39">
        <f t="shared" si="291"/>
        <v>0</v>
      </c>
      <c r="BM86" s="39"/>
      <c r="BN86" s="39"/>
      <c r="BO86" s="39"/>
      <c r="BP86" s="170">
        <f t="shared" si="292"/>
        <v>0</v>
      </c>
      <c r="BR86" s="169"/>
      <c r="BS86" s="39"/>
      <c r="BT86" s="39">
        <f t="shared" si="293"/>
        <v>0</v>
      </c>
      <c r="BU86" s="39"/>
      <c r="BV86" s="39"/>
      <c r="BW86" s="39"/>
      <c r="BX86" s="170">
        <f t="shared" si="294"/>
        <v>0</v>
      </c>
      <c r="BZ86" s="169"/>
      <c r="CA86" s="39"/>
      <c r="CB86" s="39">
        <f t="shared" si="295"/>
        <v>0</v>
      </c>
      <c r="CC86" s="39"/>
      <c r="CD86" s="39"/>
      <c r="CE86" s="39"/>
      <c r="CF86" s="170">
        <f t="shared" si="296"/>
        <v>0</v>
      </c>
      <c r="CH86" s="169"/>
      <c r="CI86" s="192">
        <f t="shared" si="297"/>
        <v>0</v>
      </c>
      <c r="CJ86" s="192">
        <f t="shared" si="297"/>
        <v>0</v>
      </c>
      <c r="CK86" s="192">
        <f t="shared" si="297"/>
        <v>0</v>
      </c>
      <c r="CL86" s="192">
        <f t="shared" si="297"/>
        <v>5000</v>
      </c>
      <c r="CM86" s="192">
        <f t="shared" si="297"/>
        <v>0</v>
      </c>
      <c r="CN86" s="170">
        <f t="shared" si="298"/>
        <v>5000</v>
      </c>
      <c r="CO86" s="243" t="str">
        <f t="shared" si="276"/>
        <v>OK</v>
      </c>
    </row>
    <row r="87" spans="1:93" ht="15.75" thickBot="1" x14ac:dyDescent="0.3">
      <c r="A87" s="3"/>
      <c r="B87" s="41"/>
      <c r="C87" s="225"/>
      <c r="D87" s="263"/>
      <c r="E87" s="169"/>
      <c r="F87" s="39">
        <f t="shared" si="278"/>
        <v>0</v>
      </c>
      <c r="G87" s="39">
        <f t="shared" si="226"/>
        <v>0</v>
      </c>
      <c r="H87" s="39"/>
      <c r="I87" s="39"/>
      <c r="J87" s="39"/>
      <c r="K87" s="170">
        <f t="shared" si="227"/>
        <v>0</v>
      </c>
      <c r="L87" s="243" t="str">
        <f t="shared" si="33"/>
        <v>OK</v>
      </c>
      <c r="N87" s="169"/>
      <c r="O87" s="39"/>
      <c r="P87" s="39">
        <f t="shared" si="279"/>
        <v>0</v>
      </c>
      <c r="Q87" s="39"/>
      <c r="R87" s="39"/>
      <c r="S87" s="39"/>
      <c r="T87" s="170">
        <f t="shared" si="280"/>
        <v>0</v>
      </c>
      <c r="V87" s="169"/>
      <c r="W87" s="39"/>
      <c r="X87" s="39">
        <f t="shared" si="281"/>
        <v>0</v>
      </c>
      <c r="Y87" s="39"/>
      <c r="Z87" s="39"/>
      <c r="AA87" s="39"/>
      <c r="AB87" s="170">
        <f t="shared" si="282"/>
        <v>0</v>
      </c>
      <c r="AD87" s="169"/>
      <c r="AE87" s="39"/>
      <c r="AF87" s="39">
        <f t="shared" si="283"/>
        <v>0</v>
      </c>
      <c r="AG87" s="39"/>
      <c r="AH87" s="39"/>
      <c r="AI87" s="39"/>
      <c r="AJ87" s="170">
        <f t="shared" si="284"/>
        <v>0</v>
      </c>
      <c r="AL87" s="169"/>
      <c r="AM87" s="39"/>
      <c r="AN87" s="39">
        <f t="shared" si="285"/>
        <v>0</v>
      </c>
      <c r="AO87" s="39"/>
      <c r="AP87" s="39"/>
      <c r="AQ87" s="39"/>
      <c r="AR87" s="170">
        <f t="shared" si="286"/>
        <v>0</v>
      </c>
      <c r="AT87" s="169"/>
      <c r="AU87" s="39"/>
      <c r="AV87" s="39">
        <f t="shared" si="287"/>
        <v>0</v>
      </c>
      <c r="AW87" s="39"/>
      <c r="AX87" s="39"/>
      <c r="AY87" s="39"/>
      <c r="AZ87" s="170">
        <f t="shared" si="288"/>
        <v>0</v>
      </c>
      <c r="BB87" s="169"/>
      <c r="BC87" s="39"/>
      <c r="BD87" s="39">
        <f t="shared" si="289"/>
        <v>0</v>
      </c>
      <c r="BE87" s="39"/>
      <c r="BF87" s="39"/>
      <c r="BG87" s="39"/>
      <c r="BH87" s="170">
        <f t="shared" si="290"/>
        <v>0</v>
      </c>
      <c r="BJ87" s="169"/>
      <c r="BK87" s="39"/>
      <c r="BL87" s="39">
        <f t="shared" si="291"/>
        <v>0</v>
      </c>
      <c r="BM87" s="39"/>
      <c r="BN87" s="39"/>
      <c r="BO87" s="39"/>
      <c r="BP87" s="170">
        <f t="shared" si="292"/>
        <v>0</v>
      </c>
      <c r="BR87" s="169"/>
      <c r="BS87" s="39"/>
      <c r="BT87" s="39">
        <f t="shared" si="293"/>
        <v>0</v>
      </c>
      <c r="BU87" s="39"/>
      <c r="BV87" s="39"/>
      <c r="BW87" s="39"/>
      <c r="BX87" s="170">
        <f t="shared" si="294"/>
        <v>0</v>
      </c>
      <c r="BZ87" s="169"/>
      <c r="CA87" s="39"/>
      <c r="CB87" s="39">
        <f t="shared" si="295"/>
        <v>0</v>
      </c>
      <c r="CC87" s="39"/>
      <c r="CD87" s="39"/>
      <c r="CE87" s="39"/>
      <c r="CF87" s="170">
        <f t="shared" si="296"/>
        <v>0</v>
      </c>
      <c r="CH87" s="169"/>
      <c r="CI87" s="192">
        <f t="shared" si="297"/>
        <v>0</v>
      </c>
      <c r="CJ87" s="192">
        <f t="shared" si="297"/>
        <v>0</v>
      </c>
      <c r="CK87" s="192">
        <f t="shared" si="297"/>
        <v>0</v>
      </c>
      <c r="CL87" s="192">
        <f t="shared" si="297"/>
        <v>0</v>
      </c>
      <c r="CM87" s="192">
        <f t="shared" si="297"/>
        <v>0</v>
      </c>
      <c r="CN87" s="170">
        <f t="shared" si="298"/>
        <v>0</v>
      </c>
      <c r="CO87" s="243" t="str">
        <f t="shared" si="276"/>
        <v>OK</v>
      </c>
    </row>
    <row r="88" spans="1:93" ht="15.75" thickBot="1" x14ac:dyDescent="0.3">
      <c r="A88" s="3"/>
      <c r="B88" s="41"/>
      <c r="C88" s="93"/>
      <c r="D88" s="7"/>
      <c r="E88" s="169"/>
      <c r="F88" s="39">
        <f t="shared" si="278"/>
        <v>0</v>
      </c>
      <c r="G88" s="39">
        <f t="shared" si="226"/>
        <v>0</v>
      </c>
      <c r="H88" s="39"/>
      <c r="I88" s="39"/>
      <c r="J88" s="39"/>
      <c r="K88" s="170">
        <f t="shared" si="227"/>
        <v>0</v>
      </c>
      <c r="L88" s="243" t="str">
        <f t="shared" si="33"/>
        <v>OK</v>
      </c>
      <c r="N88" s="169"/>
      <c r="O88" s="39"/>
      <c r="P88" s="39">
        <f t="shared" si="279"/>
        <v>0</v>
      </c>
      <c r="Q88" s="39"/>
      <c r="R88" s="39"/>
      <c r="S88" s="39"/>
      <c r="T88" s="170">
        <f t="shared" si="280"/>
        <v>0</v>
      </c>
      <c r="V88" s="169"/>
      <c r="W88" s="39"/>
      <c r="X88" s="39">
        <f t="shared" si="281"/>
        <v>0</v>
      </c>
      <c r="Y88" s="39"/>
      <c r="Z88" s="39"/>
      <c r="AA88" s="39"/>
      <c r="AB88" s="170">
        <f t="shared" si="282"/>
        <v>0</v>
      </c>
      <c r="AD88" s="169"/>
      <c r="AE88" s="39"/>
      <c r="AF88" s="39">
        <f t="shared" si="283"/>
        <v>0</v>
      </c>
      <c r="AG88" s="39"/>
      <c r="AH88" s="39"/>
      <c r="AI88" s="39"/>
      <c r="AJ88" s="170">
        <f t="shared" si="284"/>
        <v>0</v>
      </c>
      <c r="AL88" s="169"/>
      <c r="AM88" s="39"/>
      <c r="AN88" s="39">
        <f t="shared" si="285"/>
        <v>0</v>
      </c>
      <c r="AO88" s="39"/>
      <c r="AP88" s="39"/>
      <c r="AQ88" s="39"/>
      <c r="AR88" s="170">
        <f t="shared" si="286"/>
        <v>0</v>
      </c>
      <c r="AT88" s="169"/>
      <c r="AU88" s="39"/>
      <c r="AV88" s="39">
        <f t="shared" si="287"/>
        <v>0</v>
      </c>
      <c r="AW88" s="39"/>
      <c r="AX88" s="39"/>
      <c r="AY88" s="39"/>
      <c r="AZ88" s="170">
        <f t="shared" si="288"/>
        <v>0</v>
      </c>
      <c r="BB88" s="169"/>
      <c r="BC88" s="39"/>
      <c r="BD88" s="39">
        <f t="shared" si="289"/>
        <v>0</v>
      </c>
      <c r="BE88" s="39"/>
      <c r="BF88" s="39"/>
      <c r="BG88" s="39"/>
      <c r="BH88" s="170">
        <f t="shared" si="290"/>
        <v>0</v>
      </c>
      <c r="BJ88" s="169"/>
      <c r="BK88" s="39"/>
      <c r="BL88" s="39">
        <f t="shared" si="291"/>
        <v>0</v>
      </c>
      <c r="BM88" s="39"/>
      <c r="BN88" s="39"/>
      <c r="BO88" s="39"/>
      <c r="BP88" s="170">
        <f t="shared" si="292"/>
        <v>0</v>
      </c>
      <c r="BR88" s="169"/>
      <c r="BS88" s="39"/>
      <c r="BT88" s="39">
        <f t="shared" si="293"/>
        <v>0</v>
      </c>
      <c r="BU88" s="39"/>
      <c r="BV88" s="39"/>
      <c r="BW88" s="39"/>
      <c r="BX88" s="170">
        <f t="shared" si="294"/>
        <v>0</v>
      </c>
      <c r="BZ88" s="169"/>
      <c r="CA88" s="39"/>
      <c r="CB88" s="39">
        <f t="shared" si="295"/>
        <v>0</v>
      </c>
      <c r="CC88" s="39"/>
      <c r="CD88" s="39"/>
      <c r="CE88" s="39"/>
      <c r="CF88" s="170">
        <f t="shared" si="296"/>
        <v>0</v>
      </c>
      <c r="CH88" s="169"/>
      <c r="CI88" s="192">
        <f t="shared" si="297"/>
        <v>0</v>
      </c>
      <c r="CJ88" s="192">
        <f t="shared" si="297"/>
        <v>0</v>
      </c>
      <c r="CK88" s="192">
        <f t="shared" si="297"/>
        <v>0</v>
      </c>
      <c r="CL88" s="192">
        <f t="shared" si="297"/>
        <v>0</v>
      </c>
      <c r="CM88" s="192">
        <f t="shared" si="297"/>
        <v>0</v>
      </c>
      <c r="CN88" s="170">
        <f t="shared" si="298"/>
        <v>0</v>
      </c>
      <c r="CO88" s="243" t="str">
        <f t="shared" si="276"/>
        <v>OK</v>
      </c>
    </row>
    <row r="89" spans="1:93" ht="15.75" thickBot="1" x14ac:dyDescent="0.3">
      <c r="A89" s="80"/>
      <c r="B89" s="136" t="s">
        <v>336</v>
      </c>
      <c r="C89" s="136"/>
      <c r="D89" s="137"/>
      <c r="E89" s="185"/>
      <c r="F89" s="155"/>
      <c r="G89" s="155"/>
      <c r="H89" s="155"/>
      <c r="I89" s="155"/>
      <c r="J89" s="155"/>
      <c r="K89" s="186"/>
      <c r="L89" s="243" t="str">
        <f t="shared" si="33"/>
        <v>OK</v>
      </c>
      <c r="N89" s="185"/>
      <c r="O89" s="155"/>
      <c r="P89" s="155"/>
      <c r="Q89" s="155"/>
      <c r="R89" s="155"/>
      <c r="S89" s="155"/>
      <c r="T89" s="186"/>
      <c r="V89" s="185"/>
      <c r="W89" s="155"/>
      <c r="X89" s="155"/>
      <c r="Y89" s="155"/>
      <c r="Z89" s="155"/>
      <c r="AA89" s="155"/>
      <c r="AB89" s="186"/>
      <c r="AD89" s="185"/>
      <c r="AE89" s="155"/>
      <c r="AF89" s="155"/>
      <c r="AG89" s="155"/>
      <c r="AH89" s="155"/>
      <c r="AI89" s="155"/>
      <c r="AJ89" s="186"/>
      <c r="AL89" s="185"/>
      <c r="AM89" s="155"/>
      <c r="AN89" s="155"/>
      <c r="AO89" s="155"/>
      <c r="AP89" s="155"/>
      <c r="AQ89" s="155"/>
      <c r="AR89" s="186"/>
      <c r="AT89" s="185"/>
      <c r="AU89" s="155"/>
      <c r="AV89" s="155"/>
      <c r="AW89" s="155"/>
      <c r="AX89" s="155"/>
      <c r="AY89" s="155"/>
      <c r="AZ89" s="186"/>
      <c r="BB89" s="185"/>
      <c r="BC89" s="155"/>
      <c r="BD89" s="155"/>
      <c r="BE89" s="155"/>
      <c r="BF89" s="155"/>
      <c r="BG89" s="155"/>
      <c r="BH89" s="186"/>
      <c r="BJ89" s="185"/>
      <c r="BK89" s="155"/>
      <c r="BL89" s="155"/>
      <c r="BM89" s="155"/>
      <c r="BN89" s="155"/>
      <c r="BO89" s="155"/>
      <c r="BP89" s="186"/>
      <c r="BR89" s="185"/>
      <c r="BS89" s="155"/>
      <c r="BT89" s="155"/>
      <c r="BU89" s="155"/>
      <c r="BV89" s="155"/>
      <c r="BW89" s="155"/>
      <c r="BX89" s="186"/>
      <c r="BZ89" s="185"/>
      <c r="CA89" s="155"/>
      <c r="CB89" s="155"/>
      <c r="CC89" s="155"/>
      <c r="CD89" s="155"/>
      <c r="CE89" s="155"/>
      <c r="CF89" s="186"/>
      <c r="CH89" s="185"/>
      <c r="CI89" s="155"/>
      <c r="CJ89" s="155"/>
      <c r="CK89" s="155"/>
      <c r="CL89" s="155"/>
      <c r="CM89" s="155"/>
      <c r="CN89" s="186"/>
      <c r="CO89" s="243" t="str">
        <f t="shared" si="276"/>
        <v>OK</v>
      </c>
    </row>
    <row r="90" spans="1:93" ht="45.75" thickBot="1" x14ac:dyDescent="0.3">
      <c r="A90" s="3"/>
      <c r="B90" s="143" t="s">
        <v>337</v>
      </c>
      <c r="C90" s="225" t="s">
        <v>269</v>
      </c>
      <c r="D90" s="225" t="s">
        <v>224</v>
      </c>
      <c r="E90" s="169">
        <v>2</v>
      </c>
      <c r="F90" s="39">
        <f t="shared" ref="F90:F95" si="302">E90*$C$2</f>
        <v>400</v>
      </c>
      <c r="G90" s="39">
        <f t="shared" si="226"/>
        <v>60</v>
      </c>
      <c r="H90" s="39"/>
      <c r="I90" s="39"/>
      <c r="J90" s="39"/>
      <c r="K90" s="170">
        <f t="shared" si="227"/>
        <v>460</v>
      </c>
      <c r="L90" s="243" t="str">
        <f t="shared" si="33"/>
        <v>OK</v>
      </c>
      <c r="N90" s="169"/>
      <c r="O90" s="39"/>
      <c r="P90" s="39">
        <f t="shared" ref="P90:P95" si="303">O90*0.15</f>
        <v>0</v>
      </c>
      <c r="Q90" s="39"/>
      <c r="R90" s="39"/>
      <c r="S90" s="39"/>
      <c r="T90" s="170">
        <f t="shared" ref="T90:T95" si="304">O90+P90+Q90+R90+S90</f>
        <v>0</v>
      </c>
      <c r="V90" s="169"/>
      <c r="W90" s="39">
        <f>F90</f>
        <v>400</v>
      </c>
      <c r="X90" s="39">
        <f t="shared" ref="X90:X95" si="305">W90*0.15</f>
        <v>60</v>
      </c>
      <c r="Y90" s="39"/>
      <c r="Z90" s="39"/>
      <c r="AA90" s="39"/>
      <c r="AB90" s="170">
        <f t="shared" ref="AB90:AB95" si="306">W90+X90+Y90+Z90+AA90</f>
        <v>460</v>
      </c>
      <c r="AD90" s="169"/>
      <c r="AE90" s="39"/>
      <c r="AF90" s="39">
        <f t="shared" ref="AF90:AF95" si="307">AE90*0.15</f>
        <v>0</v>
      </c>
      <c r="AG90" s="39"/>
      <c r="AH90" s="39"/>
      <c r="AI90" s="39"/>
      <c r="AJ90" s="170">
        <f t="shared" ref="AJ90:AJ95" si="308">AE90+AF90+AG90+AH90+AI90</f>
        <v>0</v>
      </c>
      <c r="AL90" s="169"/>
      <c r="AM90" s="39"/>
      <c r="AN90" s="39">
        <f t="shared" ref="AN90:AN95" si="309">AM90*0.15</f>
        <v>0</v>
      </c>
      <c r="AO90" s="39"/>
      <c r="AP90" s="39"/>
      <c r="AQ90" s="39"/>
      <c r="AR90" s="170">
        <f t="shared" ref="AR90:AR95" si="310">AM90+AN90+AO90+AP90+AQ90</f>
        <v>0</v>
      </c>
      <c r="AT90" s="169"/>
      <c r="AU90" s="39"/>
      <c r="AV90" s="39">
        <f t="shared" ref="AV90:AV95" si="311">AU90*0.15</f>
        <v>0</v>
      </c>
      <c r="AW90" s="39"/>
      <c r="AX90" s="39"/>
      <c r="AY90" s="39"/>
      <c r="AZ90" s="170">
        <f t="shared" ref="AZ90:AZ95" si="312">AU90+AV90+AW90+AX90+AY90</f>
        <v>0</v>
      </c>
      <c r="BB90" s="169"/>
      <c r="BC90" s="39"/>
      <c r="BD90" s="39">
        <f t="shared" ref="BD90:BD95" si="313">BC90*0.15</f>
        <v>0</v>
      </c>
      <c r="BE90" s="39"/>
      <c r="BF90" s="39"/>
      <c r="BG90" s="39"/>
      <c r="BH90" s="170">
        <f t="shared" ref="BH90:BH95" si="314">BC90+BD90+BE90+BF90+BG90</f>
        <v>0</v>
      </c>
      <c r="BJ90" s="169"/>
      <c r="BK90" s="39"/>
      <c r="BL90" s="39">
        <f t="shared" ref="BL90:BL95" si="315">BK90*0.15</f>
        <v>0</v>
      </c>
      <c r="BM90" s="39"/>
      <c r="BN90" s="39"/>
      <c r="BO90" s="39"/>
      <c r="BP90" s="170">
        <f t="shared" ref="BP90:BP95" si="316">BK90+BL90+BM90+BN90+BO90</f>
        <v>0</v>
      </c>
      <c r="BR90" s="169"/>
      <c r="BS90" s="39"/>
      <c r="BT90" s="39">
        <f t="shared" ref="BT90:BT95" si="317">BS90*0.15</f>
        <v>0</v>
      </c>
      <c r="BU90" s="39"/>
      <c r="BV90" s="39"/>
      <c r="BW90" s="39"/>
      <c r="BX90" s="170">
        <f t="shared" ref="BX90:BX95" si="318">BS90+BT90+BU90+BV90+BW90</f>
        <v>0</v>
      </c>
      <c r="BZ90" s="169"/>
      <c r="CA90" s="39"/>
      <c r="CB90" s="39">
        <f t="shared" ref="CB90:CB95" si="319">CA90*0.15</f>
        <v>0</v>
      </c>
      <c r="CC90" s="39"/>
      <c r="CD90" s="39"/>
      <c r="CE90" s="39"/>
      <c r="CF90" s="170">
        <f t="shared" ref="CF90:CF95" si="320">CA90+CB90+CC90+CD90+CE90</f>
        <v>0</v>
      </c>
      <c r="CH90" s="169"/>
      <c r="CI90" s="192">
        <f t="shared" ref="CI90:CM95" si="321">O90+W90+AE90+AM90+AU90+BC90+BK90+BS90+CA90</f>
        <v>400</v>
      </c>
      <c r="CJ90" s="192">
        <f t="shared" si="321"/>
        <v>60</v>
      </c>
      <c r="CK90" s="192">
        <f t="shared" si="321"/>
        <v>0</v>
      </c>
      <c r="CL90" s="192">
        <f t="shared" si="321"/>
        <v>0</v>
      </c>
      <c r="CM90" s="192">
        <f t="shared" si="321"/>
        <v>0</v>
      </c>
      <c r="CN90" s="170">
        <f t="shared" ref="CN90:CN95" si="322">CI90+CJ90+CK90+CL90+CM90</f>
        <v>460</v>
      </c>
      <c r="CO90" s="243" t="str">
        <f t="shared" si="276"/>
        <v>OK</v>
      </c>
    </row>
    <row r="91" spans="1:93" ht="45.75" thickBot="1" x14ac:dyDescent="0.3">
      <c r="A91" s="5"/>
      <c r="B91" s="224" t="s">
        <v>338</v>
      </c>
      <c r="C91" s="225" t="s">
        <v>269</v>
      </c>
      <c r="D91" s="225" t="s">
        <v>224</v>
      </c>
      <c r="E91" s="169">
        <v>50</v>
      </c>
      <c r="F91" s="39">
        <f t="shared" si="302"/>
        <v>10000</v>
      </c>
      <c r="G91" s="39">
        <f t="shared" si="226"/>
        <v>1500</v>
      </c>
      <c r="H91" s="39">
        <f>I3*3*2</f>
        <v>4800</v>
      </c>
      <c r="I91" s="39">
        <f>I3*9</f>
        <v>7200</v>
      </c>
      <c r="J91" s="39"/>
      <c r="K91" s="170">
        <f t="shared" si="227"/>
        <v>23500</v>
      </c>
      <c r="L91" s="243" t="str">
        <f t="shared" si="33"/>
        <v>OK</v>
      </c>
      <c r="N91" s="169"/>
      <c r="O91" s="39"/>
      <c r="P91" s="39">
        <f t="shared" si="303"/>
        <v>0</v>
      </c>
      <c r="Q91" s="39"/>
      <c r="R91" s="39"/>
      <c r="S91" s="39"/>
      <c r="T91" s="170">
        <f t="shared" si="304"/>
        <v>0</v>
      </c>
      <c r="V91" s="169"/>
      <c r="W91" s="39"/>
      <c r="X91" s="39">
        <f t="shared" si="305"/>
        <v>0</v>
      </c>
      <c r="Y91" s="39"/>
      <c r="Z91" s="39"/>
      <c r="AA91" s="39"/>
      <c r="AB91" s="170">
        <f t="shared" si="306"/>
        <v>0</v>
      </c>
      <c r="AD91" s="169"/>
      <c r="AE91" s="39">
        <f>F91*0.7</f>
        <v>7000</v>
      </c>
      <c r="AF91" s="39">
        <f t="shared" ref="AF91:AH91" si="323">G91*0.7</f>
        <v>1050</v>
      </c>
      <c r="AG91" s="39">
        <f t="shared" si="323"/>
        <v>3360</v>
      </c>
      <c r="AH91" s="39">
        <f t="shared" si="323"/>
        <v>5040</v>
      </c>
      <c r="AI91" s="39"/>
      <c r="AJ91" s="170">
        <f t="shared" si="308"/>
        <v>16450</v>
      </c>
      <c r="AL91" s="169"/>
      <c r="AM91" s="39">
        <f>F91*0.3</f>
        <v>3000</v>
      </c>
      <c r="AN91" s="39">
        <f t="shared" ref="AN91:AP91" si="324">G91*0.3</f>
        <v>450</v>
      </c>
      <c r="AO91" s="39">
        <f t="shared" si="324"/>
        <v>1440</v>
      </c>
      <c r="AP91" s="39">
        <f t="shared" si="324"/>
        <v>2160</v>
      </c>
      <c r="AQ91" s="39"/>
      <c r="AR91" s="170">
        <f t="shared" si="310"/>
        <v>7050</v>
      </c>
      <c r="AT91" s="169"/>
      <c r="AU91" s="39"/>
      <c r="AV91" s="39">
        <f t="shared" si="311"/>
        <v>0</v>
      </c>
      <c r="AW91" s="39"/>
      <c r="AX91" s="39"/>
      <c r="AY91" s="39"/>
      <c r="AZ91" s="170">
        <f t="shared" si="312"/>
        <v>0</v>
      </c>
      <c r="BB91" s="169"/>
      <c r="BC91" s="39"/>
      <c r="BD91" s="39">
        <f t="shared" si="313"/>
        <v>0</v>
      </c>
      <c r="BE91" s="39"/>
      <c r="BF91" s="39"/>
      <c r="BG91" s="39"/>
      <c r="BH91" s="170">
        <f t="shared" si="314"/>
        <v>0</v>
      </c>
      <c r="BJ91" s="169"/>
      <c r="BK91" s="39"/>
      <c r="BL91" s="39">
        <f t="shared" si="315"/>
        <v>0</v>
      </c>
      <c r="BM91" s="39"/>
      <c r="BN91" s="39"/>
      <c r="BO91" s="39"/>
      <c r="BP91" s="170">
        <f t="shared" si="316"/>
        <v>0</v>
      </c>
      <c r="BR91" s="169"/>
      <c r="BS91" s="39"/>
      <c r="BT91" s="39">
        <f t="shared" si="317"/>
        <v>0</v>
      </c>
      <c r="BU91" s="39"/>
      <c r="BV91" s="39"/>
      <c r="BW91" s="39"/>
      <c r="BX91" s="170">
        <f t="shared" si="318"/>
        <v>0</v>
      </c>
      <c r="BZ91" s="169"/>
      <c r="CA91" s="39"/>
      <c r="CB91" s="39">
        <f t="shared" si="319"/>
        <v>0</v>
      </c>
      <c r="CC91" s="39"/>
      <c r="CD91" s="39"/>
      <c r="CE91" s="39"/>
      <c r="CF91" s="170">
        <f t="shared" si="320"/>
        <v>0</v>
      </c>
      <c r="CH91" s="169"/>
      <c r="CI91" s="192">
        <f t="shared" si="321"/>
        <v>10000</v>
      </c>
      <c r="CJ91" s="192">
        <f t="shared" si="321"/>
        <v>1500</v>
      </c>
      <c r="CK91" s="192">
        <f t="shared" si="321"/>
        <v>4800</v>
      </c>
      <c r="CL91" s="192">
        <f t="shared" si="321"/>
        <v>7200</v>
      </c>
      <c r="CM91" s="192">
        <f t="shared" si="321"/>
        <v>0</v>
      </c>
      <c r="CN91" s="170">
        <f t="shared" si="322"/>
        <v>23500</v>
      </c>
      <c r="CO91" s="243" t="str">
        <f t="shared" si="276"/>
        <v>OK</v>
      </c>
    </row>
    <row r="92" spans="1:93" ht="15.75" thickBot="1" x14ac:dyDescent="0.3">
      <c r="A92" s="3"/>
      <c r="B92" s="41" t="s">
        <v>236</v>
      </c>
      <c r="C92" s="225" t="s">
        <v>269</v>
      </c>
      <c r="D92" s="225" t="s">
        <v>224</v>
      </c>
      <c r="E92" s="169">
        <v>5</v>
      </c>
      <c r="F92" s="39">
        <f t="shared" si="302"/>
        <v>1000</v>
      </c>
      <c r="G92" s="39">
        <f t="shared" si="226"/>
        <v>150</v>
      </c>
      <c r="H92" s="39"/>
      <c r="I92" s="39"/>
      <c r="J92" s="39"/>
      <c r="K92" s="170">
        <f t="shared" si="227"/>
        <v>1150</v>
      </c>
      <c r="L92" s="243" t="str">
        <f t="shared" si="33"/>
        <v>OK</v>
      </c>
      <c r="N92" s="169"/>
      <c r="O92" s="39"/>
      <c r="P92" s="39">
        <f t="shared" si="303"/>
        <v>0</v>
      </c>
      <c r="Q92" s="39"/>
      <c r="R92" s="39"/>
      <c r="S92" s="39"/>
      <c r="T92" s="170">
        <f t="shared" si="304"/>
        <v>0</v>
      </c>
      <c r="V92" s="169"/>
      <c r="W92" s="39"/>
      <c r="X92" s="39">
        <f t="shared" si="305"/>
        <v>0</v>
      </c>
      <c r="Y92" s="39"/>
      <c r="Z92" s="39"/>
      <c r="AA92" s="39"/>
      <c r="AB92" s="170">
        <f t="shared" si="306"/>
        <v>0</v>
      </c>
      <c r="AD92" s="169"/>
      <c r="AE92" s="39">
        <f>$F$92*0.7</f>
        <v>700</v>
      </c>
      <c r="AF92" s="39">
        <f t="shared" si="307"/>
        <v>105</v>
      </c>
      <c r="AG92" s="39"/>
      <c r="AH92" s="39"/>
      <c r="AI92" s="39"/>
      <c r="AJ92" s="170">
        <f t="shared" si="308"/>
        <v>805</v>
      </c>
      <c r="AL92" s="169"/>
      <c r="AM92" s="39">
        <f>$F$92*0.3</f>
        <v>300</v>
      </c>
      <c r="AN92" s="39">
        <f t="shared" si="309"/>
        <v>45</v>
      </c>
      <c r="AO92" s="39"/>
      <c r="AP92" s="39"/>
      <c r="AQ92" s="39"/>
      <c r="AR92" s="170">
        <f t="shared" si="310"/>
        <v>345</v>
      </c>
      <c r="AT92" s="169"/>
      <c r="AU92" s="39"/>
      <c r="AV92" s="39">
        <f t="shared" si="311"/>
        <v>0</v>
      </c>
      <c r="AW92" s="39"/>
      <c r="AX92" s="39"/>
      <c r="AY92" s="39"/>
      <c r="AZ92" s="170">
        <f t="shared" si="312"/>
        <v>0</v>
      </c>
      <c r="BB92" s="169"/>
      <c r="BC92" s="39"/>
      <c r="BD92" s="39">
        <f t="shared" si="313"/>
        <v>0</v>
      </c>
      <c r="BE92" s="39"/>
      <c r="BF92" s="39"/>
      <c r="BG92" s="39"/>
      <c r="BH92" s="170">
        <f t="shared" si="314"/>
        <v>0</v>
      </c>
      <c r="BJ92" s="169"/>
      <c r="BK92" s="39"/>
      <c r="BL92" s="39">
        <f t="shared" si="315"/>
        <v>0</v>
      </c>
      <c r="BM92" s="39"/>
      <c r="BN92" s="39"/>
      <c r="BO92" s="39"/>
      <c r="BP92" s="170">
        <f t="shared" si="316"/>
        <v>0</v>
      </c>
      <c r="BR92" s="169"/>
      <c r="BS92" s="39"/>
      <c r="BT92" s="39">
        <f t="shared" si="317"/>
        <v>0</v>
      </c>
      <c r="BU92" s="39"/>
      <c r="BV92" s="39"/>
      <c r="BW92" s="39"/>
      <c r="BX92" s="170">
        <f t="shared" si="318"/>
        <v>0</v>
      </c>
      <c r="BZ92" s="169"/>
      <c r="CA92" s="39"/>
      <c r="CB92" s="39">
        <f t="shared" si="319"/>
        <v>0</v>
      </c>
      <c r="CC92" s="39"/>
      <c r="CD92" s="39"/>
      <c r="CE92" s="39"/>
      <c r="CF92" s="170">
        <f t="shared" si="320"/>
        <v>0</v>
      </c>
      <c r="CH92" s="169"/>
      <c r="CI92" s="192">
        <f t="shared" si="321"/>
        <v>1000</v>
      </c>
      <c r="CJ92" s="192">
        <f t="shared" si="321"/>
        <v>150</v>
      </c>
      <c r="CK92" s="192">
        <f t="shared" si="321"/>
        <v>0</v>
      </c>
      <c r="CL92" s="192">
        <f t="shared" si="321"/>
        <v>0</v>
      </c>
      <c r="CM92" s="192">
        <f t="shared" si="321"/>
        <v>0</v>
      </c>
      <c r="CN92" s="170">
        <f t="shared" si="322"/>
        <v>1150</v>
      </c>
      <c r="CO92" s="243" t="str">
        <f t="shared" si="276"/>
        <v>OK</v>
      </c>
    </row>
    <row r="93" spans="1:93" ht="15.75" thickBot="1" x14ac:dyDescent="0.3">
      <c r="A93" s="3"/>
      <c r="B93" s="41" t="s">
        <v>340</v>
      </c>
      <c r="C93" s="225" t="s">
        <v>269</v>
      </c>
      <c r="D93" s="225" t="s">
        <v>271</v>
      </c>
      <c r="E93" s="169"/>
      <c r="F93" s="39">
        <f t="shared" si="302"/>
        <v>0</v>
      </c>
      <c r="G93" s="39">
        <f t="shared" si="226"/>
        <v>0</v>
      </c>
      <c r="H93" s="39"/>
      <c r="I93" s="39"/>
      <c r="J93" s="39"/>
      <c r="K93" s="170">
        <f t="shared" si="227"/>
        <v>0</v>
      </c>
      <c r="L93" s="243" t="str">
        <f t="shared" si="33"/>
        <v>OK</v>
      </c>
      <c r="N93" s="169"/>
      <c r="O93" s="39"/>
      <c r="P93" s="39">
        <f t="shared" si="303"/>
        <v>0</v>
      </c>
      <c r="Q93" s="39"/>
      <c r="R93" s="39"/>
      <c r="S93" s="39"/>
      <c r="T93" s="170">
        <f t="shared" si="304"/>
        <v>0</v>
      </c>
      <c r="V93" s="169"/>
      <c r="W93" s="39">
        <f>$F$93*0.2</f>
        <v>0</v>
      </c>
      <c r="X93" s="39">
        <f t="shared" si="305"/>
        <v>0</v>
      </c>
      <c r="Y93" s="39"/>
      <c r="Z93" s="39"/>
      <c r="AA93" s="39"/>
      <c r="AB93" s="170">
        <f t="shared" si="306"/>
        <v>0</v>
      </c>
      <c r="AD93" s="169"/>
      <c r="AE93" s="39">
        <f>$F$93*0.6</f>
        <v>0</v>
      </c>
      <c r="AF93" s="39">
        <f t="shared" si="307"/>
        <v>0</v>
      </c>
      <c r="AG93" s="39"/>
      <c r="AH93" s="39"/>
      <c r="AI93" s="39"/>
      <c r="AJ93" s="170">
        <f t="shared" si="308"/>
        <v>0</v>
      </c>
      <c r="AL93" s="169"/>
      <c r="AM93" s="39">
        <f>$F$93*0.2</f>
        <v>0</v>
      </c>
      <c r="AN93" s="39">
        <f t="shared" si="309"/>
        <v>0</v>
      </c>
      <c r="AO93" s="39"/>
      <c r="AP93" s="39"/>
      <c r="AQ93" s="39"/>
      <c r="AR93" s="170">
        <f t="shared" si="310"/>
        <v>0</v>
      </c>
      <c r="AT93" s="169"/>
      <c r="AU93" s="39"/>
      <c r="AV93" s="39">
        <f t="shared" si="311"/>
        <v>0</v>
      </c>
      <c r="AW93" s="39"/>
      <c r="AX93" s="39"/>
      <c r="AY93" s="39"/>
      <c r="AZ93" s="170">
        <f t="shared" si="312"/>
        <v>0</v>
      </c>
      <c r="BB93" s="169"/>
      <c r="BC93" s="39"/>
      <c r="BD93" s="39">
        <f t="shared" si="313"/>
        <v>0</v>
      </c>
      <c r="BE93" s="39"/>
      <c r="BF93" s="39"/>
      <c r="BG93" s="39"/>
      <c r="BH93" s="170">
        <f t="shared" si="314"/>
        <v>0</v>
      </c>
      <c r="BJ93" s="169"/>
      <c r="BK93" s="39"/>
      <c r="BL93" s="39">
        <f t="shared" si="315"/>
        <v>0</v>
      </c>
      <c r="BM93" s="39"/>
      <c r="BN93" s="39"/>
      <c r="BO93" s="39"/>
      <c r="BP93" s="170">
        <f t="shared" si="316"/>
        <v>0</v>
      </c>
      <c r="BR93" s="169"/>
      <c r="BS93" s="39"/>
      <c r="BT93" s="39">
        <f t="shared" si="317"/>
        <v>0</v>
      </c>
      <c r="BU93" s="39"/>
      <c r="BV93" s="39"/>
      <c r="BW93" s="39"/>
      <c r="BX93" s="170">
        <f t="shared" si="318"/>
        <v>0</v>
      </c>
      <c r="BZ93" s="169"/>
      <c r="CA93" s="39"/>
      <c r="CB93" s="39">
        <f t="shared" si="319"/>
        <v>0</v>
      </c>
      <c r="CC93" s="39"/>
      <c r="CD93" s="39"/>
      <c r="CE93" s="39"/>
      <c r="CF93" s="170">
        <f t="shared" si="320"/>
        <v>0</v>
      </c>
      <c r="CH93" s="169"/>
      <c r="CI93" s="192">
        <f t="shared" si="321"/>
        <v>0</v>
      </c>
      <c r="CJ93" s="192">
        <f t="shared" si="321"/>
        <v>0</v>
      </c>
      <c r="CK93" s="192">
        <f t="shared" si="321"/>
        <v>0</v>
      </c>
      <c r="CL93" s="192">
        <f t="shared" si="321"/>
        <v>0</v>
      </c>
      <c r="CM93" s="192">
        <f t="shared" si="321"/>
        <v>0</v>
      </c>
      <c r="CN93" s="170">
        <f t="shared" si="322"/>
        <v>0</v>
      </c>
      <c r="CO93" s="243" t="str">
        <f t="shared" si="276"/>
        <v>OK</v>
      </c>
    </row>
    <row r="94" spans="1:93" ht="15.75" thickBot="1" x14ac:dyDescent="0.3">
      <c r="A94" s="3"/>
      <c r="B94" s="41"/>
      <c r="C94" s="93"/>
      <c r="D94" s="7"/>
      <c r="E94" s="169"/>
      <c r="F94" s="39">
        <f t="shared" si="302"/>
        <v>0</v>
      </c>
      <c r="G94" s="39">
        <f t="shared" si="226"/>
        <v>0</v>
      </c>
      <c r="H94" s="39"/>
      <c r="I94" s="39"/>
      <c r="J94" s="39"/>
      <c r="K94" s="170">
        <f t="shared" si="227"/>
        <v>0</v>
      </c>
      <c r="L94" s="243" t="str">
        <f t="shared" ref="L94:L114" si="325">IF(F94+G94+H94+I94+J94=K94,"OK","ERROR")</f>
        <v>OK</v>
      </c>
      <c r="N94" s="169"/>
      <c r="O94" s="39"/>
      <c r="P94" s="39">
        <f t="shared" si="303"/>
        <v>0</v>
      </c>
      <c r="Q94" s="39"/>
      <c r="R94" s="39"/>
      <c r="S94" s="39"/>
      <c r="T94" s="170">
        <f t="shared" si="304"/>
        <v>0</v>
      </c>
      <c r="V94" s="169"/>
      <c r="W94" s="39"/>
      <c r="X94" s="39">
        <f t="shared" si="305"/>
        <v>0</v>
      </c>
      <c r="Y94" s="39"/>
      <c r="Z94" s="39"/>
      <c r="AA94" s="39"/>
      <c r="AB94" s="170">
        <f t="shared" si="306"/>
        <v>0</v>
      </c>
      <c r="AD94" s="169"/>
      <c r="AE94" s="39"/>
      <c r="AF94" s="39">
        <f t="shared" si="307"/>
        <v>0</v>
      </c>
      <c r="AG94" s="39"/>
      <c r="AH94" s="39"/>
      <c r="AI94" s="39"/>
      <c r="AJ94" s="170">
        <f t="shared" si="308"/>
        <v>0</v>
      </c>
      <c r="AL94" s="169"/>
      <c r="AM94" s="39"/>
      <c r="AN94" s="39">
        <f t="shared" si="309"/>
        <v>0</v>
      </c>
      <c r="AO94" s="39"/>
      <c r="AP94" s="39"/>
      <c r="AQ94" s="39"/>
      <c r="AR94" s="170">
        <f t="shared" si="310"/>
        <v>0</v>
      </c>
      <c r="AT94" s="169"/>
      <c r="AU94" s="39"/>
      <c r="AV94" s="39">
        <f t="shared" si="311"/>
        <v>0</v>
      </c>
      <c r="AW94" s="39"/>
      <c r="AX94" s="39"/>
      <c r="AY94" s="39"/>
      <c r="AZ94" s="170">
        <f t="shared" si="312"/>
        <v>0</v>
      </c>
      <c r="BB94" s="169"/>
      <c r="BC94" s="39"/>
      <c r="BD94" s="39">
        <f t="shared" si="313"/>
        <v>0</v>
      </c>
      <c r="BE94" s="39"/>
      <c r="BF94" s="39"/>
      <c r="BG94" s="39"/>
      <c r="BH94" s="170">
        <f t="shared" si="314"/>
        <v>0</v>
      </c>
      <c r="BJ94" s="169"/>
      <c r="BK94" s="39"/>
      <c r="BL94" s="39">
        <f t="shared" si="315"/>
        <v>0</v>
      </c>
      <c r="BM94" s="39"/>
      <c r="BN94" s="39"/>
      <c r="BO94" s="39"/>
      <c r="BP94" s="170">
        <f t="shared" si="316"/>
        <v>0</v>
      </c>
      <c r="BR94" s="169"/>
      <c r="BS94" s="39"/>
      <c r="BT94" s="39">
        <f t="shared" si="317"/>
        <v>0</v>
      </c>
      <c r="BU94" s="39"/>
      <c r="BV94" s="39"/>
      <c r="BW94" s="39"/>
      <c r="BX94" s="170">
        <f t="shared" si="318"/>
        <v>0</v>
      </c>
      <c r="BZ94" s="169"/>
      <c r="CA94" s="39"/>
      <c r="CB94" s="39">
        <f t="shared" si="319"/>
        <v>0</v>
      </c>
      <c r="CC94" s="39"/>
      <c r="CD94" s="39"/>
      <c r="CE94" s="39"/>
      <c r="CF94" s="170">
        <f t="shared" si="320"/>
        <v>0</v>
      </c>
      <c r="CH94" s="169"/>
      <c r="CI94" s="192">
        <f t="shared" si="321"/>
        <v>0</v>
      </c>
      <c r="CJ94" s="192">
        <f t="shared" si="321"/>
        <v>0</v>
      </c>
      <c r="CK94" s="192">
        <f t="shared" si="321"/>
        <v>0</v>
      </c>
      <c r="CL94" s="192">
        <f t="shared" si="321"/>
        <v>0</v>
      </c>
      <c r="CM94" s="192">
        <f t="shared" si="321"/>
        <v>0</v>
      </c>
      <c r="CN94" s="170">
        <f t="shared" si="322"/>
        <v>0</v>
      </c>
      <c r="CO94" s="243" t="str">
        <f t="shared" si="276"/>
        <v>OK</v>
      </c>
    </row>
    <row r="95" spans="1:93" ht="15.75" thickBot="1" x14ac:dyDescent="0.3">
      <c r="A95" s="3"/>
      <c r="B95" s="41"/>
      <c r="C95" s="93"/>
      <c r="D95" s="7"/>
      <c r="E95" s="169"/>
      <c r="F95" s="39">
        <f t="shared" si="302"/>
        <v>0</v>
      </c>
      <c r="G95" s="39">
        <f t="shared" si="226"/>
        <v>0</v>
      </c>
      <c r="H95" s="39"/>
      <c r="I95" s="39"/>
      <c r="J95" s="39"/>
      <c r="K95" s="170">
        <f t="shared" si="227"/>
        <v>0</v>
      </c>
      <c r="L95" s="243" t="str">
        <f t="shared" si="325"/>
        <v>OK</v>
      </c>
      <c r="N95" s="169"/>
      <c r="O95" s="39"/>
      <c r="P95" s="39">
        <f t="shared" si="303"/>
        <v>0</v>
      </c>
      <c r="Q95" s="39"/>
      <c r="R95" s="39"/>
      <c r="S95" s="39"/>
      <c r="T95" s="170">
        <f t="shared" si="304"/>
        <v>0</v>
      </c>
      <c r="V95" s="169"/>
      <c r="W95" s="39"/>
      <c r="X95" s="39">
        <f t="shared" si="305"/>
        <v>0</v>
      </c>
      <c r="Y95" s="39"/>
      <c r="Z95" s="39"/>
      <c r="AA95" s="39"/>
      <c r="AB95" s="170">
        <f t="shared" si="306"/>
        <v>0</v>
      </c>
      <c r="AD95" s="169"/>
      <c r="AE95" s="39"/>
      <c r="AF95" s="39">
        <f t="shared" si="307"/>
        <v>0</v>
      </c>
      <c r="AG95" s="39"/>
      <c r="AH95" s="39"/>
      <c r="AI95" s="39"/>
      <c r="AJ95" s="170">
        <f t="shared" si="308"/>
        <v>0</v>
      </c>
      <c r="AL95" s="169"/>
      <c r="AM95" s="39"/>
      <c r="AN95" s="39">
        <f t="shared" si="309"/>
        <v>0</v>
      </c>
      <c r="AO95" s="39"/>
      <c r="AP95" s="39"/>
      <c r="AQ95" s="39"/>
      <c r="AR95" s="170">
        <f t="shared" si="310"/>
        <v>0</v>
      </c>
      <c r="AT95" s="169"/>
      <c r="AU95" s="39"/>
      <c r="AV95" s="39">
        <f t="shared" si="311"/>
        <v>0</v>
      </c>
      <c r="AW95" s="39"/>
      <c r="AX95" s="39"/>
      <c r="AY95" s="39"/>
      <c r="AZ95" s="170">
        <f t="shared" si="312"/>
        <v>0</v>
      </c>
      <c r="BB95" s="169"/>
      <c r="BC95" s="39"/>
      <c r="BD95" s="39">
        <f t="shared" si="313"/>
        <v>0</v>
      </c>
      <c r="BE95" s="39"/>
      <c r="BF95" s="39"/>
      <c r="BG95" s="39"/>
      <c r="BH95" s="170">
        <f t="shared" si="314"/>
        <v>0</v>
      </c>
      <c r="BJ95" s="169"/>
      <c r="BK95" s="39"/>
      <c r="BL95" s="39">
        <f t="shared" si="315"/>
        <v>0</v>
      </c>
      <c r="BM95" s="39"/>
      <c r="BN95" s="39"/>
      <c r="BO95" s="39"/>
      <c r="BP95" s="170">
        <f t="shared" si="316"/>
        <v>0</v>
      </c>
      <c r="BR95" s="169"/>
      <c r="BS95" s="39"/>
      <c r="BT95" s="39">
        <f t="shared" si="317"/>
        <v>0</v>
      </c>
      <c r="BU95" s="39"/>
      <c r="BV95" s="39"/>
      <c r="BW95" s="39"/>
      <c r="BX95" s="170">
        <f t="shared" si="318"/>
        <v>0</v>
      </c>
      <c r="BZ95" s="169"/>
      <c r="CA95" s="39"/>
      <c r="CB95" s="39">
        <f t="shared" si="319"/>
        <v>0</v>
      </c>
      <c r="CC95" s="39"/>
      <c r="CD95" s="39"/>
      <c r="CE95" s="39"/>
      <c r="CF95" s="170">
        <f t="shared" si="320"/>
        <v>0</v>
      </c>
      <c r="CH95" s="169"/>
      <c r="CI95" s="192">
        <f t="shared" si="321"/>
        <v>0</v>
      </c>
      <c r="CJ95" s="192">
        <f t="shared" si="321"/>
        <v>0</v>
      </c>
      <c r="CK95" s="192">
        <f t="shared" si="321"/>
        <v>0</v>
      </c>
      <c r="CL95" s="192">
        <f t="shared" si="321"/>
        <v>0</v>
      </c>
      <c r="CM95" s="192">
        <f t="shared" si="321"/>
        <v>0</v>
      </c>
      <c r="CN95" s="170">
        <f t="shared" si="322"/>
        <v>0</v>
      </c>
      <c r="CO95" s="243" t="str">
        <f t="shared" si="276"/>
        <v>OK</v>
      </c>
    </row>
    <row r="96" spans="1:93" ht="15.75" thickBot="1" x14ac:dyDescent="0.3">
      <c r="A96" s="80"/>
      <c r="B96" s="136" t="s">
        <v>341</v>
      </c>
      <c r="C96" s="136"/>
      <c r="D96" s="137"/>
      <c r="E96" s="185"/>
      <c r="F96" s="155"/>
      <c r="G96" s="155"/>
      <c r="H96" s="155"/>
      <c r="I96" s="155"/>
      <c r="J96" s="155"/>
      <c r="K96" s="186"/>
      <c r="L96" s="243" t="str">
        <f t="shared" si="325"/>
        <v>OK</v>
      </c>
      <c r="N96" s="185"/>
      <c r="O96" s="155"/>
      <c r="P96" s="155"/>
      <c r="Q96" s="155"/>
      <c r="R96" s="155"/>
      <c r="S96" s="155"/>
      <c r="T96" s="186"/>
      <c r="V96" s="185"/>
      <c r="W96" s="155"/>
      <c r="X96" s="155"/>
      <c r="Y96" s="155"/>
      <c r="Z96" s="155"/>
      <c r="AA96" s="155"/>
      <c r="AB96" s="186"/>
      <c r="AD96" s="185"/>
      <c r="AE96" s="155"/>
      <c r="AF96" s="155"/>
      <c r="AG96" s="155"/>
      <c r="AH96" s="155"/>
      <c r="AI96" s="155"/>
      <c r="AJ96" s="186"/>
      <c r="AL96" s="185"/>
      <c r="AM96" s="155"/>
      <c r="AN96" s="155"/>
      <c r="AO96" s="155"/>
      <c r="AP96" s="155"/>
      <c r="AQ96" s="155"/>
      <c r="AR96" s="186"/>
      <c r="AT96" s="185"/>
      <c r="AU96" s="155"/>
      <c r="AV96" s="155"/>
      <c r="AW96" s="155"/>
      <c r="AX96" s="155"/>
      <c r="AY96" s="155"/>
      <c r="AZ96" s="186"/>
      <c r="BB96" s="185"/>
      <c r="BC96" s="155"/>
      <c r="BD96" s="155"/>
      <c r="BE96" s="155"/>
      <c r="BF96" s="155"/>
      <c r="BG96" s="155"/>
      <c r="BH96" s="186"/>
      <c r="BJ96" s="185"/>
      <c r="BK96" s="155"/>
      <c r="BL96" s="155"/>
      <c r="BM96" s="155"/>
      <c r="BN96" s="155"/>
      <c r="BO96" s="155"/>
      <c r="BP96" s="186"/>
      <c r="BR96" s="185"/>
      <c r="BS96" s="155"/>
      <c r="BT96" s="155"/>
      <c r="BU96" s="155"/>
      <c r="BV96" s="155"/>
      <c r="BW96" s="155"/>
      <c r="BX96" s="186"/>
      <c r="BZ96" s="185"/>
      <c r="CA96" s="155"/>
      <c r="CB96" s="155"/>
      <c r="CC96" s="155"/>
      <c r="CD96" s="155"/>
      <c r="CE96" s="155"/>
      <c r="CF96" s="186"/>
      <c r="CH96" s="185"/>
      <c r="CI96" s="155"/>
      <c r="CJ96" s="155"/>
      <c r="CK96" s="155"/>
      <c r="CL96" s="155"/>
      <c r="CM96" s="155"/>
      <c r="CN96" s="186"/>
      <c r="CO96" s="243" t="str">
        <f t="shared" si="276"/>
        <v>OK</v>
      </c>
    </row>
    <row r="97" spans="1:93" ht="30.75" thickBot="1" x14ac:dyDescent="0.3">
      <c r="A97" s="3"/>
      <c r="B97" s="41" t="s">
        <v>342</v>
      </c>
      <c r="C97" s="225" t="s">
        <v>430</v>
      </c>
      <c r="D97" s="225" t="s">
        <v>224</v>
      </c>
      <c r="E97" s="169">
        <v>22</v>
      </c>
      <c r="F97" s="39">
        <f t="shared" ref="F97:F105" si="326">E97*$C$2</f>
        <v>4400</v>
      </c>
      <c r="G97" s="39">
        <f t="shared" si="226"/>
        <v>660</v>
      </c>
      <c r="H97" s="39"/>
      <c r="I97" s="39"/>
      <c r="J97" s="39"/>
      <c r="K97" s="170">
        <f t="shared" si="227"/>
        <v>5060</v>
      </c>
      <c r="L97" s="243" t="str">
        <f t="shared" si="325"/>
        <v>OK</v>
      </c>
      <c r="N97" s="169"/>
      <c r="O97" s="39"/>
      <c r="P97" s="39">
        <f t="shared" ref="P97:P109" si="327">O97*0.15</f>
        <v>0</v>
      </c>
      <c r="Q97" s="39"/>
      <c r="R97" s="39"/>
      <c r="S97" s="39"/>
      <c r="T97" s="170">
        <f t="shared" ref="T97:T105" si="328">O97+P97+Q97+R97+S97</f>
        <v>0</v>
      </c>
      <c r="V97" s="169"/>
      <c r="W97" s="39"/>
      <c r="X97" s="39">
        <f t="shared" ref="X97:X109" si="329">W97*0.15</f>
        <v>0</v>
      </c>
      <c r="Y97" s="39"/>
      <c r="Z97" s="39"/>
      <c r="AA97" s="39"/>
      <c r="AB97" s="170">
        <f t="shared" ref="AB97:AB105" si="330">W97+X97+Y97+Z97+AA97</f>
        <v>0</v>
      </c>
      <c r="AD97" s="169"/>
      <c r="AE97" s="39"/>
      <c r="AF97" s="39">
        <f t="shared" ref="AF97:AF109" si="331">AE97*0.15</f>
        <v>0</v>
      </c>
      <c r="AG97" s="39"/>
      <c r="AH97" s="39"/>
      <c r="AI97" s="39"/>
      <c r="AJ97" s="170">
        <f t="shared" ref="AJ97:AJ105" si="332">AE97+AF97+AG97+AH97+AI97</f>
        <v>0</v>
      </c>
      <c r="AL97" s="169"/>
      <c r="AM97" s="39">
        <f>F97</f>
        <v>4400</v>
      </c>
      <c r="AN97" s="39">
        <f t="shared" ref="AN97:AN109" si="333">AM97*0.15</f>
        <v>660</v>
      </c>
      <c r="AO97" s="39"/>
      <c r="AP97" s="39"/>
      <c r="AQ97" s="39"/>
      <c r="AR97" s="170">
        <f t="shared" ref="AR97:AR105" si="334">AM97+AN97+AO97+AP97+AQ97</f>
        <v>5060</v>
      </c>
      <c r="AT97" s="169"/>
      <c r="AU97" s="39"/>
      <c r="AV97" s="39">
        <f t="shared" ref="AV97:AV109" si="335">AU97*0.15</f>
        <v>0</v>
      </c>
      <c r="AW97" s="39"/>
      <c r="AX97" s="39"/>
      <c r="AY97" s="39"/>
      <c r="AZ97" s="170">
        <f t="shared" ref="AZ97:AZ105" si="336">AU97+AV97+AW97+AX97+AY97</f>
        <v>0</v>
      </c>
      <c r="BB97" s="169"/>
      <c r="BC97" s="39"/>
      <c r="BD97" s="39">
        <f t="shared" ref="BD97:BD109" si="337">BC97*0.15</f>
        <v>0</v>
      </c>
      <c r="BE97" s="39"/>
      <c r="BF97" s="39"/>
      <c r="BG97" s="39"/>
      <c r="BH97" s="170">
        <f t="shared" ref="BH97:BH105" si="338">BC97+BD97+BE97+BF97+BG97</f>
        <v>0</v>
      </c>
      <c r="BJ97" s="169"/>
      <c r="BK97" s="39"/>
      <c r="BL97" s="39">
        <f t="shared" ref="BL97:BL109" si="339">BK97*0.15</f>
        <v>0</v>
      </c>
      <c r="BM97" s="39"/>
      <c r="BN97" s="39"/>
      <c r="BO97" s="39"/>
      <c r="BP97" s="170">
        <f t="shared" ref="BP97:BP105" si="340">BK97+BL97+BM97+BN97+BO97</f>
        <v>0</v>
      </c>
      <c r="BR97" s="169"/>
      <c r="BS97" s="39"/>
      <c r="BT97" s="39">
        <f t="shared" ref="BT97:BT109" si="341">BS97*0.15</f>
        <v>0</v>
      </c>
      <c r="BU97" s="39"/>
      <c r="BV97" s="39"/>
      <c r="BW97" s="39"/>
      <c r="BX97" s="170">
        <f t="shared" ref="BX97:BX105" si="342">BS97+BT97+BU97+BV97+BW97</f>
        <v>0</v>
      </c>
      <c r="BZ97" s="169"/>
      <c r="CA97" s="39"/>
      <c r="CB97" s="39">
        <f t="shared" ref="CB97:CB109" si="343">CA97*0.15</f>
        <v>0</v>
      </c>
      <c r="CC97" s="39"/>
      <c r="CD97" s="39"/>
      <c r="CE97" s="39"/>
      <c r="CF97" s="170">
        <f t="shared" ref="CF97:CF105" si="344">CA97+CB97+CC97+CD97+CE97</f>
        <v>0</v>
      </c>
      <c r="CH97" s="169"/>
      <c r="CI97" s="192">
        <f t="shared" ref="CI97:CM105" si="345">O97+W97+AE97+AM97+AU97+BC97+BK97+BS97+CA97</f>
        <v>4400</v>
      </c>
      <c r="CJ97" s="192">
        <f t="shared" si="345"/>
        <v>660</v>
      </c>
      <c r="CK97" s="192">
        <f t="shared" si="345"/>
        <v>0</v>
      </c>
      <c r="CL97" s="192">
        <f t="shared" si="345"/>
        <v>0</v>
      </c>
      <c r="CM97" s="192">
        <f t="shared" si="345"/>
        <v>0</v>
      </c>
      <c r="CN97" s="170">
        <f t="shared" ref="CN97:CN105" si="346">CI97+CJ97+CK97+CL97+CM97</f>
        <v>5060</v>
      </c>
      <c r="CO97" s="243" t="str">
        <f t="shared" si="276"/>
        <v>OK</v>
      </c>
    </row>
    <row r="98" spans="1:93" ht="45.75" hidden="1" thickBot="1" x14ac:dyDescent="0.3">
      <c r="A98" s="3"/>
      <c r="B98" s="41" t="s">
        <v>242</v>
      </c>
      <c r="C98" s="225" t="s">
        <v>430</v>
      </c>
      <c r="D98" s="225" t="s">
        <v>432</v>
      </c>
      <c r="E98" s="169">
        <v>0</v>
      </c>
      <c r="F98" s="39">
        <f t="shared" si="326"/>
        <v>0</v>
      </c>
      <c r="G98" s="39">
        <f t="shared" si="226"/>
        <v>0</v>
      </c>
      <c r="H98" s="39"/>
      <c r="I98" s="39"/>
      <c r="J98" s="39"/>
      <c r="K98" s="170">
        <f t="shared" si="227"/>
        <v>0</v>
      </c>
      <c r="L98" s="243" t="str">
        <f t="shared" si="325"/>
        <v>OK</v>
      </c>
      <c r="N98" s="169"/>
      <c r="O98" s="39"/>
      <c r="P98" s="39">
        <f t="shared" si="327"/>
        <v>0</v>
      </c>
      <c r="Q98" s="39"/>
      <c r="R98" s="39"/>
      <c r="S98" s="39"/>
      <c r="T98" s="170">
        <f t="shared" si="328"/>
        <v>0</v>
      </c>
      <c r="V98" s="169"/>
      <c r="W98" s="39"/>
      <c r="X98" s="39">
        <f t="shared" si="329"/>
        <v>0</v>
      </c>
      <c r="Y98" s="39"/>
      <c r="Z98" s="39"/>
      <c r="AA98" s="39"/>
      <c r="AB98" s="170">
        <f t="shared" si="330"/>
        <v>0</v>
      </c>
      <c r="AD98" s="169"/>
      <c r="AE98" s="39"/>
      <c r="AF98" s="39">
        <f t="shared" si="331"/>
        <v>0</v>
      </c>
      <c r="AG98" s="39"/>
      <c r="AH98" s="39"/>
      <c r="AI98" s="39"/>
      <c r="AJ98" s="170">
        <f t="shared" si="332"/>
        <v>0</v>
      </c>
      <c r="AL98" s="169"/>
      <c r="AM98" s="39">
        <f>F98</f>
        <v>0</v>
      </c>
      <c r="AN98" s="39">
        <f t="shared" si="333"/>
        <v>0</v>
      </c>
      <c r="AO98" s="39"/>
      <c r="AP98" s="39"/>
      <c r="AQ98" s="39"/>
      <c r="AR98" s="170">
        <f t="shared" si="334"/>
        <v>0</v>
      </c>
      <c r="AT98" s="169"/>
      <c r="AU98" s="39"/>
      <c r="AV98" s="39">
        <f t="shared" si="335"/>
        <v>0</v>
      </c>
      <c r="AW98" s="39"/>
      <c r="AX98" s="39"/>
      <c r="AY98" s="39"/>
      <c r="AZ98" s="170">
        <f t="shared" si="336"/>
        <v>0</v>
      </c>
      <c r="BB98" s="169"/>
      <c r="BC98" s="39"/>
      <c r="BD98" s="39">
        <f t="shared" si="337"/>
        <v>0</v>
      </c>
      <c r="BE98" s="39"/>
      <c r="BF98" s="39"/>
      <c r="BG98" s="39"/>
      <c r="BH98" s="170">
        <f t="shared" si="338"/>
        <v>0</v>
      </c>
      <c r="BJ98" s="169"/>
      <c r="BK98" s="39"/>
      <c r="BL98" s="39">
        <f t="shared" si="339"/>
        <v>0</v>
      </c>
      <c r="BM98" s="39"/>
      <c r="BN98" s="39"/>
      <c r="BO98" s="39"/>
      <c r="BP98" s="170">
        <f t="shared" si="340"/>
        <v>0</v>
      </c>
      <c r="BR98" s="169"/>
      <c r="BS98" s="39"/>
      <c r="BT98" s="39">
        <f t="shared" si="341"/>
        <v>0</v>
      </c>
      <c r="BU98" s="39"/>
      <c r="BV98" s="39"/>
      <c r="BW98" s="39"/>
      <c r="BX98" s="170">
        <f t="shared" si="342"/>
        <v>0</v>
      </c>
      <c r="BZ98" s="169"/>
      <c r="CA98" s="39"/>
      <c r="CB98" s="39">
        <f t="shared" si="343"/>
        <v>0</v>
      </c>
      <c r="CC98" s="39"/>
      <c r="CD98" s="39"/>
      <c r="CE98" s="39"/>
      <c r="CF98" s="170">
        <f t="shared" si="344"/>
        <v>0</v>
      </c>
      <c r="CH98" s="169"/>
      <c r="CI98" s="192">
        <f t="shared" si="345"/>
        <v>0</v>
      </c>
      <c r="CJ98" s="192">
        <f t="shared" si="345"/>
        <v>0</v>
      </c>
      <c r="CK98" s="192">
        <f t="shared" si="345"/>
        <v>0</v>
      </c>
      <c r="CL98" s="192">
        <f t="shared" si="345"/>
        <v>0</v>
      </c>
      <c r="CM98" s="192">
        <f t="shared" si="345"/>
        <v>0</v>
      </c>
      <c r="CN98" s="170">
        <f t="shared" si="346"/>
        <v>0</v>
      </c>
      <c r="CO98" s="243" t="str">
        <f t="shared" si="276"/>
        <v>OK</v>
      </c>
    </row>
    <row r="99" spans="1:93" ht="45.75" thickBot="1" x14ac:dyDescent="0.3">
      <c r="A99" s="3"/>
      <c r="B99" s="41" t="s">
        <v>243</v>
      </c>
      <c r="C99" s="225" t="s">
        <v>430</v>
      </c>
      <c r="D99" s="225" t="s">
        <v>432</v>
      </c>
      <c r="E99" s="169">
        <v>40</v>
      </c>
      <c r="F99" s="39">
        <f t="shared" si="326"/>
        <v>8000</v>
      </c>
      <c r="G99" s="39">
        <f t="shared" si="226"/>
        <v>1200</v>
      </c>
      <c r="H99" s="39"/>
      <c r="I99" s="39">
        <v>25000</v>
      </c>
      <c r="J99" s="39"/>
      <c r="K99" s="170">
        <f t="shared" si="227"/>
        <v>34200</v>
      </c>
      <c r="L99" s="243" t="str">
        <f t="shared" si="325"/>
        <v>OK</v>
      </c>
      <c r="N99" s="169"/>
      <c r="O99" s="39"/>
      <c r="P99" s="39">
        <f t="shared" si="327"/>
        <v>0</v>
      </c>
      <c r="Q99" s="39"/>
      <c r="R99" s="39"/>
      <c r="S99" s="39"/>
      <c r="T99" s="170">
        <f t="shared" si="328"/>
        <v>0</v>
      </c>
      <c r="V99" s="169"/>
      <c r="W99" s="39"/>
      <c r="X99" s="39">
        <f t="shared" si="329"/>
        <v>0</v>
      </c>
      <c r="Y99" s="39"/>
      <c r="Z99" s="39"/>
      <c r="AA99" s="39"/>
      <c r="AB99" s="170">
        <f t="shared" si="330"/>
        <v>0</v>
      </c>
      <c r="AD99" s="169"/>
      <c r="AE99" s="39"/>
      <c r="AF99" s="39">
        <f t="shared" si="331"/>
        <v>0</v>
      </c>
      <c r="AG99" s="39"/>
      <c r="AH99" s="39"/>
      <c r="AI99" s="39"/>
      <c r="AJ99" s="170">
        <f t="shared" si="332"/>
        <v>0</v>
      </c>
      <c r="AL99" s="169"/>
      <c r="AM99" s="39">
        <f>$F$99*0.5</f>
        <v>4000</v>
      </c>
      <c r="AN99" s="39">
        <f t="shared" si="333"/>
        <v>600</v>
      </c>
      <c r="AO99" s="39"/>
      <c r="AP99" s="39">
        <f>$I$99*0.5</f>
        <v>12500</v>
      </c>
      <c r="AQ99" s="39"/>
      <c r="AR99" s="170">
        <f t="shared" si="334"/>
        <v>17100</v>
      </c>
      <c r="AT99" s="169"/>
      <c r="AU99" s="39">
        <f>$F$99*0.5</f>
        <v>4000</v>
      </c>
      <c r="AV99" s="39">
        <f t="shared" si="335"/>
        <v>600</v>
      </c>
      <c r="AW99" s="39"/>
      <c r="AX99" s="39">
        <f>$I$99*0.5</f>
        <v>12500</v>
      </c>
      <c r="AY99" s="39"/>
      <c r="AZ99" s="170">
        <f t="shared" si="336"/>
        <v>17100</v>
      </c>
      <c r="BB99" s="169"/>
      <c r="BC99" s="39"/>
      <c r="BD99" s="39">
        <f t="shared" si="337"/>
        <v>0</v>
      </c>
      <c r="BE99" s="39"/>
      <c r="BF99" s="39"/>
      <c r="BG99" s="39"/>
      <c r="BH99" s="170">
        <f t="shared" si="338"/>
        <v>0</v>
      </c>
      <c r="BJ99" s="169"/>
      <c r="BK99" s="39"/>
      <c r="BL99" s="39">
        <f t="shared" si="339"/>
        <v>0</v>
      </c>
      <c r="BM99" s="39"/>
      <c r="BN99" s="39"/>
      <c r="BO99" s="39"/>
      <c r="BP99" s="170">
        <f t="shared" si="340"/>
        <v>0</v>
      </c>
      <c r="BR99" s="169"/>
      <c r="BS99" s="39"/>
      <c r="BT99" s="39">
        <f t="shared" si="341"/>
        <v>0</v>
      </c>
      <c r="BU99" s="39"/>
      <c r="BV99" s="39"/>
      <c r="BW99" s="39"/>
      <c r="BX99" s="170">
        <f t="shared" si="342"/>
        <v>0</v>
      </c>
      <c r="BZ99" s="169"/>
      <c r="CA99" s="39"/>
      <c r="CB99" s="39">
        <f t="shared" si="343"/>
        <v>0</v>
      </c>
      <c r="CC99" s="39"/>
      <c r="CD99" s="39"/>
      <c r="CE99" s="39"/>
      <c r="CF99" s="170">
        <f t="shared" si="344"/>
        <v>0</v>
      </c>
      <c r="CH99" s="169"/>
      <c r="CI99" s="192">
        <f t="shared" si="345"/>
        <v>8000</v>
      </c>
      <c r="CJ99" s="192">
        <f t="shared" si="345"/>
        <v>1200</v>
      </c>
      <c r="CK99" s="192">
        <f t="shared" si="345"/>
        <v>0</v>
      </c>
      <c r="CL99" s="192">
        <f t="shared" si="345"/>
        <v>25000</v>
      </c>
      <c r="CM99" s="192">
        <f t="shared" si="345"/>
        <v>0</v>
      </c>
      <c r="CN99" s="170">
        <f t="shared" si="346"/>
        <v>34200</v>
      </c>
      <c r="CO99" s="243" t="str">
        <f t="shared" si="276"/>
        <v>OK</v>
      </c>
    </row>
    <row r="100" spans="1:93" ht="45.75" thickBot="1" x14ac:dyDescent="0.3">
      <c r="A100" s="3"/>
      <c r="B100" s="41" t="s">
        <v>346</v>
      </c>
      <c r="C100" s="225" t="s">
        <v>430</v>
      </c>
      <c r="D100" s="225" t="s">
        <v>432</v>
      </c>
      <c r="E100" s="169">
        <v>10</v>
      </c>
      <c r="F100" s="39">
        <f t="shared" si="326"/>
        <v>2000</v>
      </c>
      <c r="G100" s="39">
        <f t="shared" si="226"/>
        <v>300</v>
      </c>
      <c r="H100" s="39"/>
      <c r="I100" s="39"/>
      <c r="J100" s="39"/>
      <c r="K100" s="170">
        <f t="shared" si="227"/>
        <v>2300</v>
      </c>
      <c r="L100" s="243" t="str">
        <f t="shared" si="325"/>
        <v>OK</v>
      </c>
      <c r="N100" s="169"/>
      <c r="O100" s="39"/>
      <c r="P100" s="39">
        <f t="shared" si="327"/>
        <v>0</v>
      </c>
      <c r="Q100" s="39"/>
      <c r="R100" s="39"/>
      <c r="S100" s="39"/>
      <c r="T100" s="170">
        <f t="shared" si="328"/>
        <v>0</v>
      </c>
      <c r="V100" s="169"/>
      <c r="W100" s="39"/>
      <c r="X100" s="39">
        <f t="shared" si="329"/>
        <v>0</v>
      </c>
      <c r="Y100" s="39"/>
      <c r="Z100" s="39"/>
      <c r="AA100" s="39"/>
      <c r="AB100" s="170">
        <f t="shared" si="330"/>
        <v>0</v>
      </c>
      <c r="AD100" s="169"/>
      <c r="AE100" s="39"/>
      <c r="AF100" s="39">
        <f t="shared" si="331"/>
        <v>0</v>
      </c>
      <c r="AG100" s="39"/>
      <c r="AH100" s="39"/>
      <c r="AI100" s="39"/>
      <c r="AJ100" s="170">
        <f t="shared" si="332"/>
        <v>0</v>
      </c>
      <c r="AL100" s="169"/>
      <c r="AM100" s="39"/>
      <c r="AN100" s="39">
        <f t="shared" si="333"/>
        <v>0</v>
      </c>
      <c r="AO100" s="39"/>
      <c r="AP100" s="39"/>
      <c r="AQ100" s="39"/>
      <c r="AR100" s="170">
        <f t="shared" si="334"/>
        <v>0</v>
      </c>
      <c r="AT100" s="169"/>
      <c r="AU100" s="39">
        <f>F100</f>
        <v>2000</v>
      </c>
      <c r="AV100" s="39">
        <f t="shared" si="335"/>
        <v>300</v>
      </c>
      <c r="AW100" s="39"/>
      <c r="AX100" s="39"/>
      <c r="AY100" s="39"/>
      <c r="AZ100" s="170">
        <f t="shared" si="336"/>
        <v>2300</v>
      </c>
      <c r="BB100" s="169"/>
      <c r="BC100" s="39"/>
      <c r="BD100" s="39">
        <f t="shared" si="337"/>
        <v>0</v>
      </c>
      <c r="BE100" s="39"/>
      <c r="BF100" s="39"/>
      <c r="BG100" s="39"/>
      <c r="BH100" s="170">
        <f t="shared" si="338"/>
        <v>0</v>
      </c>
      <c r="BJ100" s="169"/>
      <c r="BK100" s="39"/>
      <c r="BL100" s="39">
        <f t="shared" si="339"/>
        <v>0</v>
      </c>
      <c r="BM100" s="39"/>
      <c r="BN100" s="39"/>
      <c r="BO100" s="39"/>
      <c r="BP100" s="170">
        <f t="shared" si="340"/>
        <v>0</v>
      </c>
      <c r="BR100" s="169"/>
      <c r="BS100" s="39"/>
      <c r="BT100" s="39">
        <f t="shared" si="341"/>
        <v>0</v>
      </c>
      <c r="BU100" s="39"/>
      <c r="BV100" s="39"/>
      <c r="BW100" s="39"/>
      <c r="BX100" s="170">
        <f t="shared" si="342"/>
        <v>0</v>
      </c>
      <c r="BZ100" s="169"/>
      <c r="CA100" s="39"/>
      <c r="CB100" s="39">
        <f t="shared" si="343"/>
        <v>0</v>
      </c>
      <c r="CC100" s="39"/>
      <c r="CD100" s="39"/>
      <c r="CE100" s="39"/>
      <c r="CF100" s="170">
        <f t="shared" si="344"/>
        <v>0</v>
      </c>
      <c r="CH100" s="169"/>
      <c r="CI100" s="192">
        <f t="shared" si="345"/>
        <v>2000</v>
      </c>
      <c r="CJ100" s="192">
        <f t="shared" si="345"/>
        <v>300</v>
      </c>
      <c r="CK100" s="192">
        <f t="shared" si="345"/>
        <v>0</v>
      </c>
      <c r="CL100" s="192">
        <f t="shared" si="345"/>
        <v>0</v>
      </c>
      <c r="CM100" s="192">
        <f t="shared" si="345"/>
        <v>0</v>
      </c>
      <c r="CN100" s="170">
        <f t="shared" si="346"/>
        <v>2300</v>
      </c>
      <c r="CO100" s="243" t="str">
        <f t="shared" si="276"/>
        <v>OK</v>
      </c>
    </row>
    <row r="101" spans="1:93" ht="15.75" thickBot="1" x14ac:dyDescent="0.3">
      <c r="A101" s="3"/>
      <c r="B101" s="41" t="s">
        <v>348</v>
      </c>
      <c r="C101" s="225" t="s">
        <v>430</v>
      </c>
      <c r="D101" s="225" t="s">
        <v>271</v>
      </c>
      <c r="E101" s="169">
        <v>10</v>
      </c>
      <c r="F101" s="39">
        <f t="shared" si="326"/>
        <v>2000</v>
      </c>
      <c r="G101" s="39">
        <f t="shared" si="226"/>
        <v>300</v>
      </c>
      <c r="H101" s="39"/>
      <c r="I101" s="39"/>
      <c r="J101" s="39"/>
      <c r="K101" s="170">
        <f t="shared" si="227"/>
        <v>2300</v>
      </c>
      <c r="L101" s="243" t="str">
        <f t="shared" si="325"/>
        <v>OK</v>
      </c>
      <c r="N101" s="169"/>
      <c r="O101" s="39"/>
      <c r="P101" s="39">
        <f t="shared" si="327"/>
        <v>0</v>
      </c>
      <c r="Q101" s="39"/>
      <c r="R101" s="39"/>
      <c r="S101" s="39"/>
      <c r="T101" s="170">
        <f t="shared" si="328"/>
        <v>0</v>
      </c>
      <c r="V101" s="169"/>
      <c r="W101" s="39"/>
      <c r="X101" s="39">
        <f t="shared" si="329"/>
        <v>0</v>
      </c>
      <c r="Y101" s="39"/>
      <c r="Z101" s="39"/>
      <c r="AA101" s="39"/>
      <c r="AB101" s="170">
        <f t="shared" si="330"/>
        <v>0</v>
      </c>
      <c r="AD101" s="169"/>
      <c r="AE101" s="39"/>
      <c r="AF101" s="39">
        <f t="shared" si="331"/>
        <v>0</v>
      </c>
      <c r="AG101" s="39"/>
      <c r="AH101" s="39"/>
      <c r="AI101" s="39"/>
      <c r="AJ101" s="170">
        <f t="shared" si="332"/>
        <v>0</v>
      </c>
      <c r="AL101" s="169"/>
      <c r="AM101" s="39"/>
      <c r="AN101" s="39">
        <f t="shared" si="333"/>
        <v>0</v>
      </c>
      <c r="AO101" s="39"/>
      <c r="AP101" s="39"/>
      <c r="AQ101" s="39"/>
      <c r="AR101" s="170">
        <f t="shared" si="334"/>
        <v>0</v>
      </c>
      <c r="AT101" s="169"/>
      <c r="AU101" s="39">
        <f>F101</f>
        <v>2000</v>
      </c>
      <c r="AV101" s="39">
        <f t="shared" si="335"/>
        <v>300</v>
      </c>
      <c r="AW101" s="39"/>
      <c r="AX101" s="39"/>
      <c r="AY101" s="39"/>
      <c r="AZ101" s="170">
        <f t="shared" si="336"/>
        <v>2300</v>
      </c>
      <c r="BB101" s="169"/>
      <c r="BC101" s="39"/>
      <c r="BD101" s="39">
        <f t="shared" si="337"/>
        <v>0</v>
      </c>
      <c r="BE101" s="39"/>
      <c r="BF101" s="39"/>
      <c r="BG101" s="39"/>
      <c r="BH101" s="170">
        <f t="shared" si="338"/>
        <v>0</v>
      </c>
      <c r="BJ101" s="169"/>
      <c r="BK101" s="39"/>
      <c r="BL101" s="39">
        <f t="shared" si="339"/>
        <v>0</v>
      </c>
      <c r="BM101" s="39"/>
      <c r="BN101" s="39"/>
      <c r="BO101" s="39"/>
      <c r="BP101" s="170">
        <f t="shared" si="340"/>
        <v>0</v>
      </c>
      <c r="BR101" s="169"/>
      <c r="BS101" s="39"/>
      <c r="BT101" s="39">
        <f t="shared" si="341"/>
        <v>0</v>
      </c>
      <c r="BU101" s="39"/>
      <c r="BV101" s="39"/>
      <c r="BW101" s="39"/>
      <c r="BX101" s="170">
        <f t="shared" si="342"/>
        <v>0</v>
      </c>
      <c r="BZ101" s="169"/>
      <c r="CA101" s="39"/>
      <c r="CB101" s="39">
        <f t="shared" si="343"/>
        <v>0</v>
      </c>
      <c r="CC101" s="39"/>
      <c r="CD101" s="39"/>
      <c r="CE101" s="39"/>
      <c r="CF101" s="170">
        <f t="shared" si="344"/>
        <v>0</v>
      </c>
      <c r="CH101" s="169"/>
      <c r="CI101" s="192">
        <f t="shared" si="345"/>
        <v>2000</v>
      </c>
      <c r="CJ101" s="192">
        <f t="shared" si="345"/>
        <v>300</v>
      </c>
      <c r="CK101" s="192">
        <f t="shared" si="345"/>
        <v>0</v>
      </c>
      <c r="CL101" s="192">
        <f t="shared" si="345"/>
        <v>0</v>
      </c>
      <c r="CM101" s="192">
        <f t="shared" si="345"/>
        <v>0</v>
      </c>
      <c r="CN101" s="170">
        <f t="shared" si="346"/>
        <v>2300</v>
      </c>
      <c r="CO101" s="243" t="str">
        <f t="shared" si="276"/>
        <v>OK</v>
      </c>
    </row>
    <row r="102" spans="1:93" ht="45.75" thickBot="1" x14ac:dyDescent="0.3">
      <c r="A102" s="3"/>
      <c r="B102" s="41" t="s">
        <v>266</v>
      </c>
      <c r="C102" s="225" t="s">
        <v>430</v>
      </c>
      <c r="D102" s="225" t="s">
        <v>432</v>
      </c>
      <c r="E102" s="169">
        <v>3</v>
      </c>
      <c r="F102" s="39">
        <f t="shared" si="326"/>
        <v>600</v>
      </c>
      <c r="G102" s="39">
        <f t="shared" si="226"/>
        <v>90</v>
      </c>
      <c r="H102" s="39"/>
      <c r="I102" s="39"/>
      <c r="J102" s="39"/>
      <c r="K102" s="170">
        <f t="shared" si="227"/>
        <v>690</v>
      </c>
      <c r="L102" s="243" t="str">
        <f t="shared" si="325"/>
        <v>OK</v>
      </c>
      <c r="N102" s="169"/>
      <c r="O102" s="39"/>
      <c r="P102" s="39">
        <f t="shared" si="327"/>
        <v>0</v>
      </c>
      <c r="Q102" s="39"/>
      <c r="R102" s="39"/>
      <c r="S102" s="39"/>
      <c r="T102" s="170">
        <f t="shared" si="328"/>
        <v>0</v>
      </c>
      <c r="V102" s="169"/>
      <c r="W102" s="39"/>
      <c r="X102" s="39">
        <f t="shared" si="329"/>
        <v>0</v>
      </c>
      <c r="Y102" s="39"/>
      <c r="Z102" s="39"/>
      <c r="AA102" s="39"/>
      <c r="AB102" s="170">
        <f t="shared" si="330"/>
        <v>0</v>
      </c>
      <c r="AD102" s="169"/>
      <c r="AE102" s="39"/>
      <c r="AF102" s="39">
        <f t="shared" si="331"/>
        <v>0</v>
      </c>
      <c r="AG102" s="39"/>
      <c r="AH102" s="39"/>
      <c r="AI102" s="39"/>
      <c r="AJ102" s="170">
        <f t="shared" si="332"/>
        <v>0</v>
      </c>
      <c r="AL102" s="169"/>
      <c r="AM102" s="39"/>
      <c r="AN102" s="39">
        <f t="shared" si="333"/>
        <v>0</v>
      </c>
      <c r="AO102" s="39"/>
      <c r="AP102" s="39"/>
      <c r="AQ102" s="39"/>
      <c r="AR102" s="170">
        <f t="shared" si="334"/>
        <v>0</v>
      </c>
      <c r="AT102" s="169"/>
      <c r="AU102" s="39">
        <f>F102</f>
        <v>600</v>
      </c>
      <c r="AV102" s="39">
        <f t="shared" si="335"/>
        <v>90</v>
      </c>
      <c r="AW102" s="39"/>
      <c r="AX102" s="39"/>
      <c r="AY102" s="39"/>
      <c r="AZ102" s="170">
        <f t="shared" si="336"/>
        <v>690</v>
      </c>
      <c r="BB102" s="169"/>
      <c r="BC102" s="39"/>
      <c r="BD102" s="39">
        <f t="shared" si="337"/>
        <v>0</v>
      </c>
      <c r="BE102" s="39"/>
      <c r="BF102" s="39"/>
      <c r="BG102" s="39"/>
      <c r="BH102" s="170">
        <f t="shared" si="338"/>
        <v>0</v>
      </c>
      <c r="BJ102" s="169"/>
      <c r="BK102" s="39"/>
      <c r="BL102" s="39">
        <f t="shared" si="339"/>
        <v>0</v>
      </c>
      <c r="BM102" s="39"/>
      <c r="BN102" s="39"/>
      <c r="BO102" s="39"/>
      <c r="BP102" s="170">
        <f t="shared" si="340"/>
        <v>0</v>
      </c>
      <c r="BR102" s="169"/>
      <c r="BS102" s="39"/>
      <c r="BT102" s="39">
        <f t="shared" si="341"/>
        <v>0</v>
      </c>
      <c r="BU102" s="39"/>
      <c r="BV102" s="39"/>
      <c r="BW102" s="39"/>
      <c r="BX102" s="170">
        <f t="shared" si="342"/>
        <v>0</v>
      </c>
      <c r="BZ102" s="169"/>
      <c r="CA102" s="39"/>
      <c r="CB102" s="39">
        <f t="shared" si="343"/>
        <v>0</v>
      </c>
      <c r="CC102" s="39"/>
      <c r="CD102" s="39"/>
      <c r="CE102" s="39"/>
      <c r="CF102" s="170">
        <f t="shared" si="344"/>
        <v>0</v>
      </c>
      <c r="CH102" s="169"/>
      <c r="CI102" s="192">
        <f t="shared" si="345"/>
        <v>600</v>
      </c>
      <c r="CJ102" s="192">
        <f t="shared" si="345"/>
        <v>90</v>
      </c>
      <c r="CK102" s="192">
        <f t="shared" si="345"/>
        <v>0</v>
      </c>
      <c r="CL102" s="192">
        <f t="shared" si="345"/>
        <v>0</v>
      </c>
      <c r="CM102" s="192">
        <f t="shared" si="345"/>
        <v>0</v>
      </c>
      <c r="CN102" s="170">
        <f t="shared" si="346"/>
        <v>690</v>
      </c>
      <c r="CO102" s="243" t="str">
        <f t="shared" si="276"/>
        <v>OK</v>
      </c>
    </row>
    <row r="103" spans="1:93" ht="15.75" thickBot="1" x14ac:dyDescent="0.3">
      <c r="A103" s="3"/>
      <c r="B103" s="41" t="s">
        <v>133</v>
      </c>
      <c r="C103" s="225" t="s">
        <v>430</v>
      </c>
      <c r="D103" s="225" t="s">
        <v>269</v>
      </c>
      <c r="E103" s="169">
        <v>20</v>
      </c>
      <c r="F103" s="39">
        <f t="shared" si="326"/>
        <v>4000</v>
      </c>
      <c r="G103" s="39">
        <f t="shared" si="226"/>
        <v>600</v>
      </c>
      <c r="H103" s="39"/>
      <c r="I103" s="39"/>
      <c r="J103" s="39"/>
      <c r="K103" s="170">
        <f t="shared" si="227"/>
        <v>4600</v>
      </c>
      <c r="L103" s="243" t="str">
        <f t="shared" si="325"/>
        <v>OK</v>
      </c>
      <c r="N103" s="169"/>
      <c r="O103" s="39"/>
      <c r="P103" s="39">
        <f t="shared" si="327"/>
        <v>0</v>
      </c>
      <c r="Q103" s="39"/>
      <c r="R103" s="39"/>
      <c r="S103" s="39"/>
      <c r="T103" s="170">
        <f t="shared" si="328"/>
        <v>0</v>
      </c>
      <c r="V103" s="169"/>
      <c r="W103" s="39"/>
      <c r="X103" s="39">
        <f t="shared" si="329"/>
        <v>0</v>
      </c>
      <c r="Y103" s="39"/>
      <c r="Z103" s="39"/>
      <c r="AA103" s="39"/>
      <c r="AB103" s="170">
        <f t="shared" si="330"/>
        <v>0</v>
      </c>
      <c r="AD103" s="169"/>
      <c r="AE103" s="39"/>
      <c r="AF103" s="39">
        <f t="shared" si="331"/>
        <v>0</v>
      </c>
      <c r="AG103" s="39"/>
      <c r="AH103" s="39"/>
      <c r="AI103" s="39"/>
      <c r="AJ103" s="170">
        <f t="shared" si="332"/>
        <v>0</v>
      </c>
      <c r="AL103" s="169"/>
      <c r="AM103" s="39">
        <f>$F$103*0.5</f>
        <v>2000</v>
      </c>
      <c r="AN103" s="39">
        <f t="shared" si="333"/>
        <v>300</v>
      </c>
      <c r="AO103" s="39"/>
      <c r="AP103" s="39"/>
      <c r="AQ103" s="39"/>
      <c r="AR103" s="170">
        <f t="shared" si="334"/>
        <v>2300</v>
      </c>
      <c r="AT103" s="169"/>
      <c r="AU103" s="39">
        <f>$F$103*0.5</f>
        <v>2000</v>
      </c>
      <c r="AV103" s="39">
        <f t="shared" si="335"/>
        <v>300</v>
      </c>
      <c r="AW103" s="39"/>
      <c r="AX103" s="39"/>
      <c r="AY103" s="39"/>
      <c r="AZ103" s="170">
        <f t="shared" si="336"/>
        <v>2300</v>
      </c>
      <c r="BB103" s="169"/>
      <c r="BC103" s="39"/>
      <c r="BD103" s="39">
        <f t="shared" si="337"/>
        <v>0</v>
      </c>
      <c r="BE103" s="39"/>
      <c r="BF103" s="39"/>
      <c r="BG103" s="39"/>
      <c r="BH103" s="170">
        <f t="shared" si="338"/>
        <v>0</v>
      </c>
      <c r="BJ103" s="169"/>
      <c r="BK103" s="39"/>
      <c r="BL103" s="39">
        <f t="shared" si="339"/>
        <v>0</v>
      </c>
      <c r="BM103" s="39"/>
      <c r="BN103" s="39"/>
      <c r="BO103" s="39"/>
      <c r="BP103" s="170">
        <f t="shared" si="340"/>
        <v>0</v>
      </c>
      <c r="BR103" s="169"/>
      <c r="BS103" s="39"/>
      <c r="BT103" s="39">
        <f t="shared" si="341"/>
        <v>0</v>
      </c>
      <c r="BU103" s="39"/>
      <c r="BV103" s="39"/>
      <c r="BW103" s="39"/>
      <c r="BX103" s="170">
        <f t="shared" si="342"/>
        <v>0</v>
      </c>
      <c r="BZ103" s="169"/>
      <c r="CA103" s="39"/>
      <c r="CB103" s="39">
        <f t="shared" si="343"/>
        <v>0</v>
      </c>
      <c r="CC103" s="39"/>
      <c r="CD103" s="39"/>
      <c r="CE103" s="39"/>
      <c r="CF103" s="170">
        <f t="shared" si="344"/>
        <v>0</v>
      </c>
      <c r="CH103" s="169"/>
      <c r="CI103" s="192">
        <f t="shared" si="345"/>
        <v>4000</v>
      </c>
      <c r="CJ103" s="192">
        <f t="shared" si="345"/>
        <v>600</v>
      </c>
      <c r="CK103" s="192">
        <f t="shared" si="345"/>
        <v>0</v>
      </c>
      <c r="CL103" s="192">
        <f t="shared" si="345"/>
        <v>0</v>
      </c>
      <c r="CM103" s="192">
        <f t="shared" si="345"/>
        <v>0</v>
      </c>
      <c r="CN103" s="170">
        <f t="shared" si="346"/>
        <v>4600</v>
      </c>
      <c r="CO103" s="243" t="str">
        <f t="shared" si="276"/>
        <v>OK</v>
      </c>
    </row>
    <row r="104" spans="1:93" ht="15.75" thickBot="1" x14ac:dyDescent="0.3">
      <c r="A104" s="3"/>
      <c r="B104" s="41"/>
      <c r="C104" s="93"/>
      <c r="D104" s="7"/>
      <c r="E104" s="169"/>
      <c r="F104" s="39">
        <f t="shared" si="326"/>
        <v>0</v>
      </c>
      <c r="G104" s="39">
        <f t="shared" si="226"/>
        <v>0</v>
      </c>
      <c r="H104" s="39"/>
      <c r="I104" s="39"/>
      <c r="J104" s="39"/>
      <c r="K104" s="170">
        <f t="shared" si="227"/>
        <v>0</v>
      </c>
      <c r="L104" s="243" t="str">
        <f t="shared" si="325"/>
        <v>OK</v>
      </c>
      <c r="N104" s="169"/>
      <c r="O104" s="39"/>
      <c r="P104" s="39">
        <f t="shared" si="327"/>
        <v>0</v>
      </c>
      <c r="Q104" s="39"/>
      <c r="R104" s="39"/>
      <c r="S104" s="39"/>
      <c r="T104" s="170">
        <f t="shared" si="328"/>
        <v>0</v>
      </c>
      <c r="V104" s="169"/>
      <c r="W104" s="39"/>
      <c r="X104" s="39">
        <f t="shared" si="329"/>
        <v>0</v>
      </c>
      <c r="Y104" s="39"/>
      <c r="Z104" s="39"/>
      <c r="AA104" s="39"/>
      <c r="AB104" s="170">
        <f t="shared" si="330"/>
        <v>0</v>
      </c>
      <c r="AD104" s="169"/>
      <c r="AE104" s="39"/>
      <c r="AF104" s="39">
        <f t="shared" si="331"/>
        <v>0</v>
      </c>
      <c r="AG104" s="39"/>
      <c r="AH104" s="39"/>
      <c r="AI104" s="39"/>
      <c r="AJ104" s="170">
        <f t="shared" si="332"/>
        <v>0</v>
      </c>
      <c r="AL104" s="169"/>
      <c r="AM104" s="39"/>
      <c r="AN104" s="39">
        <f t="shared" si="333"/>
        <v>0</v>
      </c>
      <c r="AO104" s="39"/>
      <c r="AP104" s="39"/>
      <c r="AQ104" s="39"/>
      <c r="AR104" s="170">
        <f t="shared" si="334"/>
        <v>0</v>
      </c>
      <c r="AT104" s="169"/>
      <c r="AU104" s="39"/>
      <c r="AV104" s="39">
        <f t="shared" si="335"/>
        <v>0</v>
      </c>
      <c r="AW104" s="39"/>
      <c r="AX104" s="39"/>
      <c r="AY104" s="39"/>
      <c r="AZ104" s="170">
        <f t="shared" si="336"/>
        <v>0</v>
      </c>
      <c r="BB104" s="169"/>
      <c r="BC104" s="39"/>
      <c r="BD104" s="39">
        <f t="shared" si="337"/>
        <v>0</v>
      </c>
      <c r="BE104" s="39"/>
      <c r="BF104" s="39"/>
      <c r="BG104" s="39"/>
      <c r="BH104" s="170">
        <f t="shared" si="338"/>
        <v>0</v>
      </c>
      <c r="BJ104" s="169"/>
      <c r="BK104" s="39"/>
      <c r="BL104" s="39">
        <f t="shared" si="339"/>
        <v>0</v>
      </c>
      <c r="BM104" s="39"/>
      <c r="BN104" s="39"/>
      <c r="BO104" s="39"/>
      <c r="BP104" s="170">
        <f t="shared" si="340"/>
        <v>0</v>
      </c>
      <c r="BR104" s="169"/>
      <c r="BS104" s="39"/>
      <c r="BT104" s="39">
        <f t="shared" si="341"/>
        <v>0</v>
      </c>
      <c r="BU104" s="39"/>
      <c r="BV104" s="39"/>
      <c r="BW104" s="39"/>
      <c r="BX104" s="170">
        <f t="shared" si="342"/>
        <v>0</v>
      </c>
      <c r="BZ104" s="169"/>
      <c r="CA104" s="39"/>
      <c r="CB104" s="39">
        <f t="shared" si="343"/>
        <v>0</v>
      </c>
      <c r="CC104" s="39"/>
      <c r="CD104" s="39"/>
      <c r="CE104" s="39"/>
      <c r="CF104" s="170">
        <f t="shared" si="344"/>
        <v>0</v>
      </c>
      <c r="CH104" s="169"/>
      <c r="CI104" s="192">
        <f t="shared" si="345"/>
        <v>0</v>
      </c>
      <c r="CJ104" s="192">
        <f t="shared" si="345"/>
        <v>0</v>
      </c>
      <c r="CK104" s="192">
        <f t="shared" si="345"/>
        <v>0</v>
      </c>
      <c r="CL104" s="192">
        <f t="shared" si="345"/>
        <v>0</v>
      </c>
      <c r="CM104" s="192">
        <f t="shared" si="345"/>
        <v>0</v>
      </c>
      <c r="CN104" s="170">
        <f t="shared" si="346"/>
        <v>0</v>
      </c>
      <c r="CO104" s="243" t="str">
        <f t="shared" si="276"/>
        <v>OK</v>
      </c>
    </row>
    <row r="105" spans="1:93" ht="15.75" thickBot="1" x14ac:dyDescent="0.3">
      <c r="A105" s="3"/>
      <c r="B105" s="41"/>
      <c r="C105" s="93"/>
      <c r="D105" s="7"/>
      <c r="E105" s="169"/>
      <c r="F105" s="39">
        <f t="shared" si="326"/>
        <v>0</v>
      </c>
      <c r="G105" s="39">
        <f t="shared" si="226"/>
        <v>0</v>
      </c>
      <c r="H105" s="39"/>
      <c r="I105" s="39"/>
      <c r="J105" s="39"/>
      <c r="K105" s="170">
        <f t="shared" si="227"/>
        <v>0</v>
      </c>
      <c r="L105" s="243" t="str">
        <f t="shared" si="325"/>
        <v>OK</v>
      </c>
      <c r="N105" s="169"/>
      <c r="O105" s="39"/>
      <c r="P105" s="39">
        <f t="shared" si="327"/>
        <v>0</v>
      </c>
      <c r="Q105" s="39"/>
      <c r="R105" s="39"/>
      <c r="S105" s="39"/>
      <c r="T105" s="170">
        <f t="shared" si="328"/>
        <v>0</v>
      </c>
      <c r="V105" s="169"/>
      <c r="W105" s="39"/>
      <c r="X105" s="39">
        <f t="shared" si="329"/>
        <v>0</v>
      </c>
      <c r="Y105" s="39"/>
      <c r="Z105" s="39"/>
      <c r="AA105" s="39"/>
      <c r="AB105" s="170">
        <f t="shared" si="330"/>
        <v>0</v>
      </c>
      <c r="AD105" s="169"/>
      <c r="AE105" s="39"/>
      <c r="AF105" s="39">
        <f t="shared" si="331"/>
        <v>0</v>
      </c>
      <c r="AG105" s="39"/>
      <c r="AH105" s="39"/>
      <c r="AI105" s="39"/>
      <c r="AJ105" s="170">
        <f t="shared" si="332"/>
        <v>0</v>
      </c>
      <c r="AL105" s="169"/>
      <c r="AM105" s="39"/>
      <c r="AN105" s="39">
        <f t="shared" si="333"/>
        <v>0</v>
      </c>
      <c r="AO105" s="39"/>
      <c r="AP105" s="39"/>
      <c r="AQ105" s="39"/>
      <c r="AR105" s="170">
        <f t="shared" si="334"/>
        <v>0</v>
      </c>
      <c r="AT105" s="169"/>
      <c r="AU105" s="39"/>
      <c r="AV105" s="39">
        <f t="shared" si="335"/>
        <v>0</v>
      </c>
      <c r="AW105" s="39"/>
      <c r="AX105" s="39"/>
      <c r="AY105" s="39"/>
      <c r="AZ105" s="170">
        <f t="shared" si="336"/>
        <v>0</v>
      </c>
      <c r="BB105" s="169"/>
      <c r="BC105" s="39"/>
      <c r="BD105" s="39">
        <f t="shared" si="337"/>
        <v>0</v>
      </c>
      <c r="BE105" s="39"/>
      <c r="BF105" s="39"/>
      <c r="BG105" s="39"/>
      <c r="BH105" s="170">
        <f t="shared" si="338"/>
        <v>0</v>
      </c>
      <c r="BJ105" s="169"/>
      <c r="BK105" s="39"/>
      <c r="BL105" s="39">
        <f t="shared" si="339"/>
        <v>0</v>
      </c>
      <c r="BM105" s="39"/>
      <c r="BN105" s="39"/>
      <c r="BO105" s="39"/>
      <c r="BP105" s="170">
        <f t="shared" si="340"/>
        <v>0</v>
      </c>
      <c r="BR105" s="169"/>
      <c r="BS105" s="39"/>
      <c r="BT105" s="39">
        <f t="shared" si="341"/>
        <v>0</v>
      </c>
      <c r="BU105" s="39"/>
      <c r="BV105" s="39"/>
      <c r="BW105" s="39"/>
      <c r="BX105" s="170">
        <f t="shared" si="342"/>
        <v>0</v>
      </c>
      <c r="BZ105" s="169"/>
      <c r="CA105" s="39"/>
      <c r="CB105" s="39">
        <f t="shared" si="343"/>
        <v>0</v>
      </c>
      <c r="CC105" s="39"/>
      <c r="CD105" s="39"/>
      <c r="CE105" s="39"/>
      <c r="CF105" s="170">
        <f t="shared" si="344"/>
        <v>0</v>
      </c>
      <c r="CH105" s="169"/>
      <c r="CI105" s="192">
        <f t="shared" si="345"/>
        <v>0</v>
      </c>
      <c r="CJ105" s="192">
        <f t="shared" si="345"/>
        <v>0</v>
      </c>
      <c r="CK105" s="192">
        <f t="shared" si="345"/>
        <v>0</v>
      </c>
      <c r="CL105" s="192">
        <f t="shared" si="345"/>
        <v>0</v>
      </c>
      <c r="CM105" s="192">
        <f t="shared" si="345"/>
        <v>0</v>
      </c>
      <c r="CN105" s="170">
        <f t="shared" si="346"/>
        <v>0</v>
      </c>
      <c r="CO105" s="243" t="str">
        <f t="shared" si="276"/>
        <v>OK</v>
      </c>
    </row>
    <row r="106" spans="1:93" ht="15.75" thickBot="1" x14ac:dyDescent="0.3">
      <c r="A106" s="80"/>
      <c r="B106" s="136" t="s">
        <v>138</v>
      </c>
      <c r="C106" s="136"/>
      <c r="D106" s="137"/>
      <c r="E106" s="185"/>
      <c r="F106" s="155"/>
      <c r="G106" s="155">
        <f t="shared" si="226"/>
        <v>0</v>
      </c>
      <c r="H106" s="155"/>
      <c r="I106" s="155"/>
      <c r="J106" s="155"/>
      <c r="K106" s="186"/>
      <c r="L106" s="243" t="str">
        <f t="shared" si="325"/>
        <v>OK</v>
      </c>
      <c r="N106" s="185"/>
      <c r="O106" s="155"/>
      <c r="P106" s="155">
        <f t="shared" si="327"/>
        <v>0</v>
      </c>
      <c r="Q106" s="155"/>
      <c r="R106" s="155"/>
      <c r="S106" s="155"/>
      <c r="T106" s="186"/>
      <c r="V106" s="185"/>
      <c r="W106" s="155"/>
      <c r="X106" s="155">
        <f t="shared" si="329"/>
        <v>0</v>
      </c>
      <c r="Y106" s="155"/>
      <c r="Z106" s="155"/>
      <c r="AA106" s="155"/>
      <c r="AB106" s="186"/>
      <c r="AD106" s="185"/>
      <c r="AE106" s="155"/>
      <c r="AF106" s="155">
        <f t="shared" si="331"/>
        <v>0</v>
      </c>
      <c r="AG106" s="155"/>
      <c r="AH106" s="155"/>
      <c r="AI106" s="155"/>
      <c r="AJ106" s="186"/>
      <c r="AL106" s="185"/>
      <c r="AM106" s="155"/>
      <c r="AN106" s="155">
        <f t="shared" si="333"/>
        <v>0</v>
      </c>
      <c r="AO106" s="155"/>
      <c r="AP106" s="155"/>
      <c r="AQ106" s="155"/>
      <c r="AR106" s="186"/>
      <c r="AT106" s="185"/>
      <c r="AU106" s="155"/>
      <c r="AV106" s="155">
        <f t="shared" si="335"/>
        <v>0</v>
      </c>
      <c r="AW106" s="155"/>
      <c r="AX106" s="155"/>
      <c r="AY106" s="155"/>
      <c r="AZ106" s="186"/>
      <c r="BB106" s="185"/>
      <c r="BC106" s="155"/>
      <c r="BD106" s="155">
        <f t="shared" si="337"/>
        <v>0</v>
      </c>
      <c r="BE106" s="155"/>
      <c r="BF106" s="155"/>
      <c r="BG106" s="155"/>
      <c r="BH106" s="186"/>
      <c r="BJ106" s="185"/>
      <c r="BK106" s="155"/>
      <c r="BL106" s="155">
        <f t="shared" si="339"/>
        <v>0</v>
      </c>
      <c r="BM106" s="155"/>
      <c r="BN106" s="155"/>
      <c r="BO106" s="155"/>
      <c r="BP106" s="186"/>
      <c r="BR106" s="185"/>
      <c r="BS106" s="155"/>
      <c r="BT106" s="155">
        <f t="shared" si="341"/>
        <v>0</v>
      </c>
      <c r="BU106" s="155"/>
      <c r="BV106" s="155"/>
      <c r="BW106" s="155"/>
      <c r="BX106" s="186"/>
      <c r="BZ106" s="185"/>
      <c r="CA106" s="155"/>
      <c r="CB106" s="155">
        <f t="shared" si="343"/>
        <v>0</v>
      </c>
      <c r="CC106" s="155"/>
      <c r="CD106" s="155"/>
      <c r="CE106" s="155"/>
      <c r="CF106" s="186"/>
      <c r="CH106" s="185"/>
      <c r="CI106" s="155"/>
      <c r="CJ106" s="155">
        <f t="shared" ref="CJ106" si="347">CI106*0.15</f>
        <v>0</v>
      </c>
      <c r="CK106" s="155"/>
      <c r="CL106" s="155"/>
      <c r="CM106" s="155"/>
      <c r="CN106" s="186"/>
      <c r="CO106" s="243" t="str">
        <f t="shared" si="276"/>
        <v>OK</v>
      </c>
    </row>
    <row r="107" spans="1:93" ht="45.75" thickBot="1" x14ac:dyDescent="0.3">
      <c r="A107" s="3"/>
      <c r="B107" s="41" t="s">
        <v>125</v>
      </c>
      <c r="C107" s="225" t="s">
        <v>269</v>
      </c>
      <c r="D107" s="225" t="s">
        <v>322</v>
      </c>
      <c r="E107" s="169">
        <v>12</v>
      </c>
      <c r="F107" s="39">
        <f t="shared" ref="F107:F109" si="348">E107*$C$2</f>
        <v>2400</v>
      </c>
      <c r="G107" s="39">
        <f t="shared" si="226"/>
        <v>360</v>
      </c>
      <c r="H107" s="39"/>
      <c r="I107" s="39"/>
      <c r="J107" s="39"/>
      <c r="K107" s="170">
        <f t="shared" si="227"/>
        <v>2760</v>
      </c>
      <c r="L107" s="243" t="str">
        <f t="shared" si="325"/>
        <v>OK</v>
      </c>
      <c r="N107" s="169"/>
      <c r="O107" s="39"/>
      <c r="P107" s="39">
        <f t="shared" si="327"/>
        <v>0</v>
      </c>
      <c r="Q107" s="39"/>
      <c r="R107" s="39"/>
      <c r="S107" s="39"/>
      <c r="T107" s="170">
        <f t="shared" ref="T107:T109" si="349">O107+P107+Q107+R107+S107</f>
        <v>0</v>
      </c>
      <c r="V107" s="169"/>
      <c r="W107" s="39"/>
      <c r="X107" s="39">
        <f t="shared" si="329"/>
        <v>0</v>
      </c>
      <c r="Y107" s="39"/>
      <c r="Z107" s="39"/>
      <c r="AA107" s="39"/>
      <c r="AB107" s="170">
        <f t="shared" ref="AB107:AB109" si="350">W107+X107+Y107+Z107+AA107</f>
        <v>0</v>
      </c>
      <c r="AD107" s="169"/>
      <c r="AE107" s="39"/>
      <c r="AF107" s="39">
        <f t="shared" si="331"/>
        <v>0</v>
      </c>
      <c r="AG107" s="39"/>
      <c r="AH107" s="39"/>
      <c r="AI107" s="39"/>
      <c r="AJ107" s="170">
        <f t="shared" ref="AJ107:AJ109" si="351">AE107+AF107+AG107+AH107+AI107</f>
        <v>0</v>
      </c>
      <c r="AL107" s="169"/>
      <c r="AM107" s="39"/>
      <c r="AN107" s="39">
        <f t="shared" si="333"/>
        <v>0</v>
      </c>
      <c r="AO107" s="39"/>
      <c r="AP107" s="39"/>
      <c r="AQ107" s="39"/>
      <c r="AR107" s="170">
        <f t="shared" ref="AR107:AR109" si="352">AM107+AN107+AO107+AP107+AQ107</f>
        <v>0</v>
      </c>
      <c r="AT107" s="169"/>
      <c r="AU107" s="39"/>
      <c r="AV107" s="39">
        <f t="shared" si="335"/>
        <v>0</v>
      </c>
      <c r="AW107" s="39"/>
      <c r="AX107" s="39"/>
      <c r="AY107" s="39"/>
      <c r="AZ107" s="170">
        <f t="shared" ref="AZ107:AZ109" si="353">AU107+AV107+AW107+AX107+AY107</f>
        <v>0</v>
      </c>
      <c r="BB107" s="169"/>
      <c r="BC107" s="39">
        <f>$F$107*0.25</f>
        <v>600</v>
      </c>
      <c r="BD107" s="39">
        <f t="shared" si="337"/>
        <v>90</v>
      </c>
      <c r="BE107" s="39"/>
      <c r="BF107" s="39"/>
      <c r="BG107" s="39"/>
      <c r="BH107" s="170">
        <f t="shared" ref="BH107:BH109" si="354">BC107+BD107+BE107+BF107+BG107</f>
        <v>690</v>
      </c>
      <c r="BJ107" s="169"/>
      <c r="BK107" s="39">
        <f>$F$107*0.25</f>
        <v>600</v>
      </c>
      <c r="BL107" s="39">
        <f t="shared" si="339"/>
        <v>90</v>
      </c>
      <c r="BM107" s="39"/>
      <c r="BN107" s="39"/>
      <c r="BO107" s="39"/>
      <c r="BP107" s="170">
        <f t="shared" ref="BP107:BP109" si="355">BK107+BL107+BM107+BN107+BO107</f>
        <v>690</v>
      </c>
      <c r="BR107" s="169"/>
      <c r="BS107" s="39">
        <f>$F$107*0.25</f>
        <v>600</v>
      </c>
      <c r="BT107" s="39">
        <f t="shared" si="341"/>
        <v>90</v>
      </c>
      <c r="BU107" s="39"/>
      <c r="BV107" s="39"/>
      <c r="BW107" s="39"/>
      <c r="BX107" s="170">
        <f t="shared" ref="BX107:BX109" si="356">BS107+BT107+BU107+BV107+BW107</f>
        <v>690</v>
      </c>
      <c r="BZ107" s="169"/>
      <c r="CA107" s="39">
        <f>$F$107*0.25</f>
        <v>600</v>
      </c>
      <c r="CB107" s="39">
        <f t="shared" si="343"/>
        <v>90</v>
      </c>
      <c r="CC107" s="39"/>
      <c r="CD107" s="39"/>
      <c r="CE107" s="39"/>
      <c r="CF107" s="170">
        <f t="shared" ref="CF107:CF109" si="357">CA107+CB107+CC107+CD107+CE107</f>
        <v>690</v>
      </c>
      <c r="CH107" s="169"/>
      <c r="CI107" s="192">
        <f t="shared" ref="CI107:CM109" si="358">O107+W107+AE107+AM107+AU107+BC107+BK107+BS107+CA107</f>
        <v>2400</v>
      </c>
      <c r="CJ107" s="192">
        <f t="shared" si="358"/>
        <v>360</v>
      </c>
      <c r="CK107" s="192">
        <f t="shared" si="358"/>
        <v>0</v>
      </c>
      <c r="CL107" s="192">
        <f t="shared" si="358"/>
        <v>0</v>
      </c>
      <c r="CM107" s="192">
        <f t="shared" si="358"/>
        <v>0</v>
      </c>
      <c r="CN107" s="170">
        <f t="shared" ref="CN107:CN109" si="359">CI107+CJ107+CK107+CL107+CM107</f>
        <v>2760</v>
      </c>
      <c r="CO107" s="243" t="str">
        <f t="shared" si="276"/>
        <v>OK</v>
      </c>
    </row>
    <row r="108" spans="1:93" ht="45.75" thickBot="1" x14ac:dyDescent="0.3">
      <c r="A108" s="3"/>
      <c r="B108" s="41" t="s">
        <v>124</v>
      </c>
      <c r="C108" s="225" t="s">
        <v>269</v>
      </c>
      <c r="D108" s="225" t="s">
        <v>322</v>
      </c>
      <c r="E108" s="169">
        <v>4</v>
      </c>
      <c r="F108" s="39">
        <f t="shared" si="348"/>
        <v>800</v>
      </c>
      <c r="G108" s="39">
        <f t="shared" si="226"/>
        <v>120</v>
      </c>
      <c r="H108" s="39"/>
      <c r="I108" s="39"/>
      <c r="J108" s="39"/>
      <c r="K108" s="170">
        <f t="shared" si="227"/>
        <v>920</v>
      </c>
      <c r="L108" s="243" t="str">
        <f t="shared" si="325"/>
        <v>OK</v>
      </c>
      <c r="N108" s="169"/>
      <c r="O108" s="39"/>
      <c r="P108" s="39">
        <f t="shared" si="327"/>
        <v>0</v>
      </c>
      <c r="Q108" s="39"/>
      <c r="R108" s="39"/>
      <c r="S108" s="39"/>
      <c r="T108" s="170">
        <f t="shared" si="349"/>
        <v>0</v>
      </c>
      <c r="V108" s="169"/>
      <c r="W108" s="39"/>
      <c r="X108" s="39">
        <f t="shared" si="329"/>
        <v>0</v>
      </c>
      <c r="Y108" s="39"/>
      <c r="Z108" s="39"/>
      <c r="AA108" s="39"/>
      <c r="AB108" s="170">
        <f t="shared" si="350"/>
        <v>0</v>
      </c>
      <c r="AD108" s="169"/>
      <c r="AE108" s="39"/>
      <c r="AF108" s="39">
        <f t="shared" si="331"/>
        <v>0</v>
      </c>
      <c r="AG108" s="39"/>
      <c r="AH108" s="39"/>
      <c r="AI108" s="39"/>
      <c r="AJ108" s="170">
        <f t="shared" si="351"/>
        <v>0</v>
      </c>
      <c r="AL108" s="169"/>
      <c r="AM108" s="39"/>
      <c r="AN108" s="39">
        <f t="shared" si="333"/>
        <v>0</v>
      </c>
      <c r="AO108" s="39"/>
      <c r="AP108" s="39"/>
      <c r="AQ108" s="39"/>
      <c r="AR108" s="170">
        <f t="shared" si="352"/>
        <v>0</v>
      </c>
      <c r="AT108" s="169"/>
      <c r="AU108" s="39"/>
      <c r="AV108" s="39">
        <f t="shared" si="335"/>
        <v>0</v>
      </c>
      <c r="AW108" s="39"/>
      <c r="AX108" s="39"/>
      <c r="AY108" s="39"/>
      <c r="AZ108" s="170">
        <f t="shared" si="353"/>
        <v>0</v>
      </c>
      <c r="BB108" s="169"/>
      <c r="BC108" s="39"/>
      <c r="BD108" s="39">
        <f t="shared" si="337"/>
        <v>0</v>
      </c>
      <c r="BE108" s="39"/>
      <c r="BF108" s="39"/>
      <c r="BG108" s="39"/>
      <c r="BH108" s="170">
        <f t="shared" si="354"/>
        <v>0</v>
      </c>
      <c r="BJ108" s="169"/>
      <c r="BK108" s="39"/>
      <c r="BL108" s="39">
        <f t="shared" si="339"/>
        <v>0</v>
      </c>
      <c r="BM108" s="39"/>
      <c r="BN108" s="39"/>
      <c r="BO108" s="39"/>
      <c r="BP108" s="170">
        <f t="shared" si="355"/>
        <v>0</v>
      </c>
      <c r="BR108" s="169"/>
      <c r="BS108" s="39">
        <f>$F$108*0.5</f>
        <v>400</v>
      </c>
      <c r="BT108" s="39">
        <f t="shared" si="341"/>
        <v>60</v>
      </c>
      <c r="BU108" s="39"/>
      <c r="BV108" s="39"/>
      <c r="BW108" s="39"/>
      <c r="BX108" s="170">
        <f t="shared" si="356"/>
        <v>460</v>
      </c>
      <c r="BZ108" s="169"/>
      <c r="CA108" s="39">
        <f>$F$108*0.5</f>
        <v>400</v>
      </c>
      <c r="CB108" s="39">
        <f t="shared" si="343"/>
        <v>60</v>
      </c>
      <c r="CC108" s="39"/>
      <c r="CD108" s="39"/>
      <c r="CE108" s="39"/>
      <c r="CF108" s="170">
        <f t="shared" si="357"/>
        <v>460</v>
      </c>
      <c r="CH108" s="169"/>
      <c r="CI108" s="192">
        <f t="shared" si="358"/>
        <v>800</v>
      </c>
      <c r="CJ108" s="192">
        <f t="shared" si="358"/>
        <v>120</v>
      </c>
      <c r="CK108" s="192">
        <f t="shared" si="358"/>
        <v>0</v>
      </c>
      <c r="CL108" s="192">
        <f t="shared" si="358"/>
        <v>0</v>
      </c>
      <c r="CM108" s="192">
        <f t="shared" si="358"/>
        <v>0</v>
      </c>
      <c r="CN108" s="170">
        <f t="shared" si="359"/>
        <v>920</v>
      </c>
      <c r="CO108" s="243" t="str">
        <f t="shared" si="276"/>
        <v>OK</v>
      </c>
    </row>
    <row r="109" spans="1:93" ht="15.75" thickBot="1" x14ac:dyDescent="0.3">
      <c r="A109" s="3"/>
      <c r="B109" s="41"/>
      <c r="C109" s="93"/>
      <c r="D109" s="7"/>
      <c r="E109" s="169"/>
      <c r="F109" s="39">
        <f t="shared" si="348"/>
        <v>0</v>
      </c>
      <c r="G109" s="39">
        <f t="shared" si="226"/>
        <v>0</v>
      </c>
      <c r="H109" s="39"/>
      <c r="I109" s="39"/>
      <c r="J109" s="39"/>
      <c r="K109" s="170">
        <f t="shared" si="227"/>
        <v>0</v>
      </c>
      <c r="L109" s="243" t="str">
        <f t="shared" si="325"/>
        <v>OK</v>
      </c>
      <c r="N109" s="169"/>
      <c r="O109" s="39"/>
      <c r="P109" s="39">
        <f t="shared" si="327"/>
        <v>0</v>
      </c>
      <c r="Q109" s="39"/>
      <c r="R109" s="39"/>
      <c r="S109" s="39"/>
      <c r="T109" s="170">
        <f t="shared" si="349"/>
        <v>0</v>
      </c>
      <c r="V109" s="169"/>
      <c r="W109" s="39"/>
      <c r="X109" s="39">
        <f t="shared" si="329"/>
        <v>0</v>
      </c>
      <c r="Y109" s="39"/>
      <c r="Z109" s="39"/>
      <c r="AA109" s="39"/>
      <c r="AB109" s="170">
        <f t="shared" si="350"/>
        <v>0</v>
      </c>
      <c r="AD109" s="169"/>
      <c r="AE109" s="39"/>
      <c r="AF109" s="39">
        <f t="shared" si="331"/>
        <v>0</v>
      </c>
      <c r="AG109" s="39"/>
      <c r="AH109" s="39"/>
      <c r="AI109" s="39"/>
      <c r="AJ109" s="170">
        <f t="shared" si="351"/>
        <v>0</v>
      </c>
      <c r="AL109" s="169"/>
      <c r="AM109" s="39"/>
      <c r="AN109" s="39">
        <f t="shared" si="333"/>
        <v>0</v>
      </c>
      <c r="AO109" s="39"/>
      <c r="AP109" s="39"/>
      <c r="AQ109" s="39"/>
      <c r="AR109" s="170">
        <f t="shared" si="352"/>
        <v>0</v>
      </c>
      <c r="AT109" s="169"/>
      <c r="AU109" s="39"/>
      <c r="AV109" s="39">
        <f t="shared" si="335"/>
        <v>0</v>
      </c>
      <c r="AW109" s="39"/>
      <c r="AX109" s="39"/>
      <c r="AY109" s="39"/>
      <c r="AZ109" s="170">
        <f t="shared" si="353"/>
        <v>0</v>
      </c>
      <c r="BB109" s="169"/>
      <c r="BC109" s="39"/>
      <c r="BD109" s="39">
        <f t="shared" si="337"/>
        <v>0</v>
      </c>
      <c r="BE109" s="39"/>
      <c r="BF109" s="39"/>
      <c r="BG109" s="39"/>
      <c r="BH109" s="170">
        <f t="shared" si="354"/>
        <v>0</v>
      </c>
      <c r="BJ109" s="169"/>
      <c r="BK109" s="39"/>
      <c r="BL109" s="39">
        <f t="shared" si="339"/>
        <v>0</v>
      </c>
      <c r="BM109" s="39"/>
      <c r="BN109" s="39"/>
      <c r="BO109" s="39"/>
      <c r="BP109" s="170">
        <f t="shared" si="355"/>
        <v>0</v>
      </c>
      <c r="BR109" s="169"/>
      <c r="BS109" s="39"/>
      <c r="BT109" s="39">
        <f t="shared" si="341"/>
        <v>0</v>
      </c>
      <c r="BU109" s="39"/>
      <c r="BV109" s="39"/>
      <c r="BW109" s="39"/>
      <c r="BX109" s="170">
        <f t="shared" si="356"/>
        <v>0</v>
      </c>
      <c r="BZ109" s="169"/>
      <c r="CA109" s="39"/>
      <c r="CB109" s="39">
        <f t="shared" si="343"/>
        <v>0</v>
      </c>
      <c r="CC109" s="39"/>
      <c r="CD109" s="39"/>
      <c r="CE109" s="39"/>
      <c r="CF109" s="170">
        <f t="shared" si="357"/>
        <v>0</v>
      </c>
      <c r="CH109" s="169"/>
      <c r="CI109" s="192">
        <f t="shared" si="358"/>
        <v>0</v>
      </c>
      <c r="CJ109" s="192">
        <f t="shared" si="358"/>
        <v>0</v>
      </c>
      <c r="CK109" s="192">
        <f t="shared" si="358"/>
        <v>0</v>
      </c>
      <c r="CL109" s="192">
        <f t="shared" si="358"/>
        <v>0</v>
      </c>
      <c r="CM109" s="192">
        <f t="shared" si="358"/>
        <v>0</v>
      </c>
      <c r="CN109" s="170">
        <f t="shared" si="359"/>
        <v>0</v>
      </c>
      <c r="CO109" s="243" t="str">
        <f t="shared" si="276"/>
        <v>OK</v>
      </c>
    </row>
    <row r="110" spans="1:93" ht="15.75" thickBot="1" x14ac:dyDescent="0.3">
      <c r="A110" s="80"/>
      <c r="B110" s="136"/>
      <c r="C110" s="136"/>
      <c r="D110" s="137"/>
      <c r="E110" s="185"/>
      <c r="F110" s="155"/>
      <c r="G110" s="155"/>
      <c r="H110" s="155"/>
      <c r="I110" s="155"/>
      <c r="J110" s="155"/>
      <c r="K110" s="186"/>
      <c r="L110" s="243" t="str">
        <f t="shared" si="325"/>
        <v>OK</v>
      </c>
      <c r="N110" s="185"/>
      <c r="O110" s="155"/>
      <c r="P110" s="155"/>
      <c r="Q110" s="155"/>
      <c r="R110" s="155"/>
      <c r="S110" s="155"/>
      <c r="T110" s="186"/>
      <c r="V110" s="185"/>
      <c r="W110" s="155"/>
      <c r="X110" s="155"/>
      <c r="Y110" s="155"/>
      <c r="Z110" s="155"/>
      <c r="AA110" s="155"/>
      <c r="AB110" s="186"/>
      <c r="AD110" s="185"/>
      <c r="AE110" s="155"/>
      <c r="AF110" s="155"/>
      <c r="AG110" s="155"/>
      <c r="AH110" s="155"/>
      <c r="AI110" s="155"/>
      <c r="AJ110" s="186"/>
      <c r="AL110" s="185"/>
      <c r="AM110" s="155"/>
      <c r="AN110" s="155"/>
      <c r="AO110" s="155"/>
      <c r="AP110" s="155"/>
      <c r="AQ110" s="155"/>
      <c r="AR110" s="186"/>
      <c r="AT110" s="185"/>
      <c r="AU110" s="155"/>
      <c r="AV110" s="155"/>
      <c r="AW110" s="155"/>
      <c r="AX110" s="155"/>
      <c r="AY110" s="155"/>
      <c r="AZ110" s="186"/>
      <c r="BB110" s="185"/>
      <c r="BC110" s="155"/>
      <c r="BD110" s="155"/>
      <c r="BE110" s="155"/>
      <c r="BF110" s="155"/>
      <c r="BG110" s="155"/>
      <c r="BH110" s="186"/>
      <c r="BJ110" s="185"/>
      <c r="BK110" s="155"/>
      <c r="BL110" s="155"/>
      <c r="BM110" s="155"/>
      <c r="BN110" s="155"/>
      <c r="BO110" s="155"/>
      <c r="BP110" s="186"/>
      <c r="BR110" s="185"/>
      <c r="BS110" s="155"/>
      <c r="BT110" s="155"/>
      <c r="BU110" s="155"/>
      <c r="BV110" s="155"/>
      <c r="BW110" s="155"/>
      <c r="BX110" s="186"/>
      <c r="BZ110" s="185"/>
      <c r="CA110" s="155"/>
      <c r="CB110" s="155"/>
      <c r="CC110" s="155"/>
      <c r="CD110" s="155"/>
      <c r="CE110" s="155"/>
      <c r="CF110" s="186"/>
      <c r="CH110" s="185"/>
      <c r="CI110" s="155"/>
      <c r="CJ110" s="155"/>
      <c r="CK110" s="155"/>
      <c r="CL110" s="155"/>
      <c r="CM110" s="155"/>
      <c r="CN110" s="186"/>
      <c r="CO110" s="243" t="str">
        <f t="shared" si="276"/>
        <v>OK</v>
      </c>
    </row>
    <row r="111" spans="1:93" ht="15.75" thickBot="1" x14ac:dyDescent="0.3">
      <c r="A111" s="3"/>
      <c r="B111" s="41"/>
      <c r="C111" s="93"/>
      <c r="D111" s="7"/>
      <c r="E111" s="169"/>
      <c r="F111" s="39">
        <f t="shared" ref="F111:F112" si="360">E111*$C$2</f>
        <v>0</v>
      </c>
      <c r="G111" s="39">
        <f t="shared" si="226"/>
        <v>0</v>
      </c>
      <c r="H111" s="39"/>
      <c r="I111" s="39"/>
      <c r="J111" s="39"/>
      <c r="K111" s="170">
        <f t="shared" si="227"/>
        <v>0</v>
      </c>
      <c r="L111" s="243" t="str">
        <f t="shared" si="325"/>
        <v>OK</v>
      </c>
      <c r="N111" s="169"/>
      <c r="O111" s="39"/>
      <c r="P111" s="39">
        <f t="shared" ref="P111:P112" si="361">O111*0.15</f>
        <v>0</v>
      </c>
      <c r="Q111" s="39"/>
      <c r="R111" s="39"/>
      <c r="S111" s="39"/>
      <c r="T111" s="170">
        <f t="shared" ref="T111:T112" si="362">O111+P111+Q111+R111+S111</f>
        <v>0</v>
      </c>
      <c r="V111" s="169"/>
      <c r="W111" s="39"/>
      <c r="X111" s="39">
        <f t="shared" ref="X111:X112" si="363">W111*0.15</f>
        <v>0</v>
      </c>
      <c r="Y111" s="39"/>
      <c r="Z111" s="39"/>
      <c r="AA111" s="39"/>
      <c r="AB111" s="170">
        <f t="shared" ref="AB111:AB112" si="364">W111+X111+Y111+Z111+AA111</f>
        <v>0</v>
      </c>
      <c r="AD111" s="169"/>
      <c r="AE111" s="39"/>
      <c r="AF111" s="39">
        <f t="shared" ref="AF111:AF112" si="365">AE111*0.15</f>
        <v>0</v>
      </c>
      <c r="AG111" s="39"/>
      <c r="AH111" s="39"/>
      <c r="AI111" s="39"/>
      <c r="AJ111" s="170">
        <f t="shared" ref="AJ111:AJ112" si="366">AE111+AF111+AG111+AH111+AI111</f>
        <v>0</v>
      </c>
      <c r="AL111" s="169"/>
      <c r="AM111" s="39"/>
      <c r="AN111" s="39">
        <f t="shared" ref="AN111:AN112" si="367">AM111*0.15</f>
        <v>0</v>
      </c>
      <c r="AO111" s="39"/>
      <c r="AP111" s="39"/>
      <c r="AQ111" s="39"/>
      <c r="AR111" s="170">
        <f t="shared" ref="AR111:AR112" si="368">AM111+AN111+AO111+AP111+AQ111</f>
        <v>0</v>
      </c>
      <c r="AT111" s="169"/>
      <c r="AU111" s="39"/>
      <c r="AV111" s="39">
        <f t="shared" ref="AV111:AV112" si="369">AU111*0.15</f>
        <v>0</v>
      </c>
      <c r="AW111" s="39"/>
      <c r="AX111" s="39"/>
      <c r="AY111" s="39"/>
      <c r="AZ111" s="170">
        <f t="shared" ref="AZ111:AZ112" si="370">AU111+AV111+AW111+AX111+AY111</f>
        <v>0</v>
      </c>
      <c r="BB111" s="169"/>
      <c r="BC111" s="39"/>
      <c r="BD111" s="39">
        <f t="shared" ref="BD111:BD112" si="371">BC111*0.15</f>
        <v>0</v>
      </c>
      <c r="BE111" s="39"/>
      <c r="BF111" s="39"/>
      <c r="BG111" s="39"/>
      <c r="BH111" s="170">
        <f t="shared" ref="BH111:BH112" si="372">BC111+BD111+BE111+BF111+BG111</f>
        <v>0</v>
      </c>
      <c r="BJ111" s="169"/>
      <c r="BK111" s="39"/>
      <c r="BL111" s="39">
        <f t="shared" ref="BL111:BL112" si="373">BK111*0.15</f>
        <v>0</v>
      </c>
      <c r="BM111" s="39"/>
      <c r="BN111" s="39"/>
      <c r="BO111" s="39"/>
      <c r="BP111" s="170">
        <f t="shared" ref="BP111:BP112" si="374">BK111+BL111+BM111+BN111+BO111</f>
        <v>0</v>
      </c>
      <c r="BR111" s="169"/>
      <c r="BS111" s="39"/>
      <c r="BT111" s="39">
        <f t="shared" ref="BT111:BT112" si="375">BS111*0.15</f>
        <v>0</v>
      </c>
      <c r="BU111" s="39"/>
      <c r="BV111" s="39"/>
      <c r="BW111" s="39"/>
      <c r="BX111" s="170">
        <f t="shared" ref="BX111:BX112" si="376">BS111+BT111+BU111+BV111+BW111</f>
        <v>0</v>
      </c>
      <c r="BZ111" s="169"/>
      <c r="CA111" s="39"/>
      <c r="CB111" s="39">
        <f t="shared" ref="CB111:CB112" si="377">CA111*0.15</f>
        <v>0</v>
      </c>
      <c r="CC111" s="39"/>
      <c r="CD111" s="39"/>
      <c r="CE111" s="39"/>
      <c r="CF111" s="170">
        <f t="shared" ref="CF111:CF112" si="378">CA111+CB111+CC111+CD111+CE111</f>
        <v>0</v>
      </c>
      <c r="CH111" s="169"/>
      <c r="CI111" s="192">
        <f t="shared" ref="CI111:CM112" si="379">O111+W111+AE111+AM111+AU111+BC111+BK111+BS111+CA111</f>
        <v>0</v>
      </c>
      <c r="CJ111" s="192">
        <f t="shared" si="379"/>
        <v>0</v>
      </c>
      <c r="CK111" s="192">
        <f t="shared" si="379"/>
        <v>0</v>
      </c>
      <c r="CL111" s="192">
        <f t="shared" si="379"/>
        <v>0</v>
      </c>
      <c r="CM111" s="192">
        <f t="shared" si="379"/>
        <v>0</v>
      </c>
      <c r="CN111" s="170">
        <f t="shared" ref="CN111:CN112" si="380">CI111+CJ111+CK111+CL111+CM111</f>
        <v>0</v>
      </c>
      <c r="CO111" s="243" t="str">
        <f t="shared" si="276"/>
        <v>OK</v>
      </c>
    </row>
    <row r="112" spans="1:93" ht="15.75" thickBot="1" x14ac:dyDescent="0.3">
      <c r="A112" s="3"/>
      <c r="B112" s="41"/>
      <c r="C112" s="54"/>
      <c r="D112" s="55"/>
      <c r="E112" s="169"/>
      <c r="F112" s="39">
        <f t="shared" si="360"/>
        <v>0</v>
      </c>
      <c r="G112" s="39">
        <f t="shared" si="226"/>
        <v>0</v>
      </c>
      <c r="H112" s="39"/>
      <c r="I112" s="39"/>
      <c r="J112" s="39"/>
      <c r="K112" s="170">
        <f t="shared" si="227"/>
        <v>0</v>
      </c>
      <c r="L112" s="243" t="str">
        <f t="shared" si="325"/>
        <v>OK</v>
      </c>
      <c r="N112" s="169"/>
      <c r="O112" s="39"/>
      <c r="P112" s="39">
        <f t="shared" si="361"/>
        <v>0</v>
      </c>
      <c r="Q112" s="39"/>
      <c r="R112" s="39"/>
      <c r="S112" s="39"/>
      <c r="T112" s="170">
        <f t="shared" si="362"/>
        <v>0</v>
      </c>
      <c r="V112" s="169"/>
      <c r="W112" s="39"/>
      <c r="X112" s="39">
        <f t="shared" si="363"/>
        <v>0</v>
      </c>
      <c r="Y112" s="39"/>
      <c r="Z112" s="39"/>
      <c r="AA112" s="39"/>
      <c r="AB112" s="170">
        <f t="shared" si="364"/>
        <v>0</v>
      </c>
      <c r="AD112" s="169"/>
      <c r="AE112" s="39"/>
      <c r="AF112" s="39">
        <f t="shared" si="365"/>
        <v>0</v>
      </c>
      <c r="AG112" s="39"/>
      <c r="AH112" s="39"/>
      <c r="AI112" s="39"/>
      <c r="AJ112" s="170">
        <f t="shared" si="366"/>
        <v>0</v>
      </c>
      <c r="AL112" s="169"/>
      <c r="AM112" s="39"/>
      <c r="AN112" s="39">
        <f t="shared" si="367"/>
        <v>0</v>
      </c>
      <c r="AO112" s="39"/>
      <c r="AP112" s="39"/>
      <c r="AQ112" s="39"/>
      <c r="AR112" s="170">
        <f t="shared" si="368"/>
        <v>0</v>
      </c>
      <c r="AT112" s="169"/>
      <c r="AU112" s="39"/>
      <c r="AV112" s="39">
        <f t="shared" si="369"/>
        <v>0</v>
      </c>
      <c r="AW112" s="39"/>
      <c r="AX112" s="39"/>
      <c r="AY112" s="39"/>
      <c r="AZ112" s="170">
        <f t="shared" si="370"/>
        <v>0</v>
      </c>
      <c r="BB112" s="169"/>
      <c r="BC112" s="39"/>
      <c r="BD112" s="39">
        <f t="shared" si="371"/>
        <v>0</v>
      </c>
      <c r="BE112" s="39"/>
      <c r="BF112" s="39"/>
      <c r="BG112" s="39"/>
      <c r="BH112" s="170">
        <f t="shared" si="372"/>
        <v>0</v>
      </c>
      <c r="BJ112" s="169"/>
      <c r="BK112" s="39"/>
      <c r="BL112" s="39">
        <f t="shared" si="373"/>
        <v>0</v>
      </c>
      <c r="BM112" s="39"/>
      <c r="BN112" s="39"/>
      <c r="BO112" s="39"/>
      <c r="BP112" s="170">
        <f t="shared" si="374"/>
        <v>0</v>
      </c>
      <c r="BR112" s="169"/>
      <c r="BS112" s="39"/>
      <c r="BT112" s="39">
        <f t="shared" si="375"/>
        <v>0</v>
      </c>
      <c r="BU112" s="39"/>
      <c r="BV112" s="39"/>
      <c r="BW112" s="39"/>
      <c r="BX112" s="170">
        <f t="shared" si="376"/>
        <v>0</v>
      </c>
      <c r="BZ112" s="169"/>
      <c r="CA112" s="39"/>
      <c r="CB112" s="39">
        <f t="shared" si="377"/>
        <v>0</v>
      </c>
      <c r="CC112" s="39"/>
      <c r="CD112" s="39"/>
      <c r="CE112" s="39"/>
      <c r="CF112" s="170">
        <f t="shared" si="378"/>
        <v>0</v>
      </c>
      <c r="CH112" s="169"/>
      <c r="CI112" s="192">
        <f t="shared" si="379"/>
        <v>0</v>
      </c>
      <c r="CJ112" s="192">
        <f t="shared" si="379"/>
        <v>0</v>
      </c>
      <c r="CK112" s="192">
        <f t="shared" si="379"/>
        <v>0</v>
      </c>
      <c r="CL112" s="192">
        <f t="shared" si="379"/>
        <v>0</v>
      </c>
      <c r="CM112" s="192">
        <f t="shared" si="379"/>
        <v>0</v>
      </c>
      <c r="CN112" s="170">
        <f t="shared" si="380"/>
        <v>0</v>
      </c>
      <c r="CO112" s="243" t="str">
        <f t="shared" si="276"/>
        <v>OK</v>
      </c>
    </row>
    <row r="113" spans="1:93" ht="16.5" thickBot="1" x14ac:dyDescent="0.3">
      <c r="A113" s="22"/>
      <c r="B113" s="49" t="s">
        <v>83</v>
      </c>
      <c r="C113" s="151"/>
      <c r="D113" s="24"/>
      <c r="E113" s="181"/>
      <c r="F113" s="52">
        <f t="shared" ref="F113:K113" si="381">SUM(F64:F112)</f>
        <v>76800</v>
      </c>
      <c r="G113" s="52">
        <f t="shared" si="381"/>
        <v>11520</v>
      </c>
      <c r="H113" s="52">
        <f t="shared" si="381"/>
        <v>7800</v>
      </c>
      <c r="I113" s="52">
        <f t="shared" si="381"/>
        <v>58450</v>
      </c>
      <c r="J113" s="52">
        <f t="shared" si="381"/>
        <v>0</v>
      </c>
      <c r="K113" s="187">
        <f t="shared" si="381"/>
        <v>154570</v>
      </c>
      <c r="L113" s="243" t="str">
        <f t="shared" si="325"/>
        <v>OK</v>
      </c>
      <c r="N113" s="181"/>
      <c r="O113" s="52">
        <f t="shared" ref="O113:T113" si="382">SUM(O64:O112)</f>
        <v>3924</v>
      </c>
      <c r="P113" s="52">
        <f t="shared" si="382"/>
        <v>588.6</v>
      </c>
      <c r="Q113" s="52">
        <f t="shared" si="382"/>
        <v>428.57142857142856</v>
      </c>
      <c r="R113" s="52">
        <f t="shared" si="382"/>
        <v>0</v>
      </c>
      <c r="S113" s="52">
        <f t="shared" si="382"/>
        <v>0</v>
      </c>
      <c r="T113" s="187">
        <f t="shared" si="382"/>
        <v>4941.1714285714288</v>
      </c>
      <c r="V113" s="181"/>
      <c r="W113" s="52">
        <f t="shared" ref="W113:AB113" si="383">SUM(W64:W112)</f>
        <v>17520</v>
      </c>
      <c r="X113" s="52">
        <f t="shared" si="383"/>
        <v>2628</v>
      </c>
      <c r="Y113" s="52">
        <f t="shared" si="383"/>
        <v>428.57142857142856</v>
      </c>
      <c r="Z113" s="52">
        <f t="shared" si="383"/>
        <v>2205</v>
      </c>
      <c r="AA113" s="52">
        <f t="shared" si="383"/>
        <v>0</v>
      </c>
      <c r="AB113" s="187">
        <f t="shared" si="383"/>
        <v>22781.571428571428</v>
      </c>
      <c r="AD113" s="181"/>
      <c r="AE113" s="52">
        <f t="shared" ref="AE113:AJ113" si="384">SUM(AE64:AE112)</f>
        <v>12960</v>
      </c>
      <c r="AF113" s="52">
        <f t="shared" si="384"/>
        <v>1944</v>
      </c>
      <c r="AG113" s="52">
        <f t="shared" si="384"/>
        <v>3788.5714285714284</v>
      </c>
      <c r="AH113" s="52">
        <f t="shared" si="384"/>
        <v>21052.5</v>
      </c>
      <c r="AI113" s="52">
        <f t="shared" si="384"/>
        <v>0</v>
      </c>
      <c r="AJ113" s="187">
        <f t="shared" si="384"/>
        <v>39745.071428571428</v>
      </c>
      <c r="AL113" s="181"/>
      <c r="AM113" s="52">
        <f t="shared" ref="AM113:AR113" si="385">SUM(AM64:AM112)</f>
        <v>20460</v>
      </c>
      <c r="AN113" s="52">
        <f t="shared" si="385"/>
        <v>3069</v>
      </c>
      <c r="AO113" s="52">
        <f t="shared" si="385"/>
        <v>1868.5714285714284</v>
      </c>
      <c r="AP113" s="52">
        <f t="shared" si="385"/>
        <v>16280</v>
      </c>
      <c r="AQ113" s="52">
        <f t="shared" si="385"/>
        <v>0</v>
      </c>
      <c r="AR113" s="187">
        <f t="shared" si="385"/>
        <v>41677.571428571428</v>
      </c>
      <c r="AT113" s="181"/>
      <c r="AU113" s="52">
        <f t="shared" ref="AU113:AZ113" si="386">SUM(AU64:AU112)</f>
        <v>18240</v>
      </c>
      <c r="AV113" s="52">
        <f t="shared" si="386"/>
        <v>2736</v>
      </c>
      <c r="AW113" s="52">
        <f t="shared" si="386"/>
        <v>428.57142857142856</v>
      </c>
      <c r="AX113" s="52">
        <f t="shared" si="386"/>
        <v>15312.5</v>
      </c>
      <c r="AY113" s="52">
        <f t="shared" si="386"/>
        <v>0</v>
      </c>
      <c r="AZ113" s="187">
        <f t="shared" si="386"/>
        <v>36717.071428571428</v>
      </c>
      <c r="BB113" s="181"/>
      <c r="BC113" s="52">
        <f t="shared" ref="BC113:BH113" si="387">SUM(BC64:BC112)</f>
        <v>600</v>
      </c>
      <c r="BD113" s="52">
        <f t="shared" si="387"/>
        <v>90</v>
      </c>
      <c r="BE113" s="52">
        <f t="shared" si="387"/>
        <v>0</v>
      </c>
      <c r="BF113" s="52">
        <f t="shared" si="387"/>
        <v>0</v>
      </c>
      <c r="BG113" s="52">
        <f t="shared" si="387"/>
        <v>0</v>
      </c>
      <c r="BH113" s="187">
        <f t="shared" si="387"/>
        <v>690</v>
      </c>
      <c r="BJ113" s="181"/>
      <c r="BK113" s="52">
        <f t="shared" ref="BK113:BP113" si="388">SUM(BK64:BK112)</f>
        <v>848</v>
      </c>
      <c r="BL113" s="52">
        <f t="shared" si="388"/>
        <v>127.19999999999999</v>
      </c>
      <c r="BM113" s="52">
        <f t="shared" si="388"/>
        <v>428.57142857142856</v>
      </c>
      <c r="BN113" s="52">
        <f t="shared" si="388"/>
        <v>3600</v>
      </c>
      <c r="BO113" s="52">
        <f t="shared" si="388"/>
        <v>0</v>
      </c>
      <c r="BP113" s="187">
        <f t="shared" si="388"/>
        <v>5003.7714285714283</v>
      </c>
      <c r="BR113" s="181"/>
      <c r="BS113" s="52">
        <f t="shared" ref="BS113:BX113" si="389">SUM(BS64:BS112)</f>
        <v>1000</v>
      </c>
      <c r="BT113" s="52">
        <f t="shared" si="389"/>
        <v>150</v>
      </c>
      <c r="BU113" s="52">
        <f t="shared" si="389"/>
        <v>0</v>
      </c>
      <c r="BV113" s="52">
        <f t="shared" si="389"/>
        <v>0</v>
      </c>
      <c r="BW113" s="52">
        <f t="shared" si="389"/>
        <v>0</v>
      </c>
      <c r="BX113" s="187">
        <f t="shared" si="389"/>
        <v>1150</v>
      </c>
      <c r="BZ113" s="181"/>
      <c r="CA113" s="52">
        <f t="shared" ref="CA113:CF113" si="390">SUM(CA64:CA112)</f>
        <v>1248</v>
      </c>
      <c r="CB113" s="52">
        <f t="shared" si="390"/>
        <v>187.2</v>
      </c>
      <c r="CC113" s="52">
        <f t="shared" si="390"/>
        <v>428.57142857142856</v>
      </c>
      <c r="CD113" s="52">
        <f t="shared" si="390"/>
        <v>0</v>
      </c>
      <c r="CE113" s="52">
        <f t="shared" si="390"/>
        <v>0</v>
      </c>
      <c r="CF113" s="187">
        <f t="shared" si="390"/>
        <v>1863.7714285714285</v>
      </c>
      <c r="CH113" s="181"/>
      <c r="CI113" s="52">
        <f t="shared" ref="CI113:CN113" si="391">SUM(CI64:CI112)</f>
        <v>76800</v>
      </c>
      <c r="CJ113" s="52">
        <f t="shared" si="391"/>
        <v>11520</v>
      </c>
      <c r="CK113" s="52">
        <f t="shared" si="391"/>
        <v>7800</v>
      </c>
      <c r="CL113" s="52">
        <f t="shared" si="391"/>
        <v>58450</v>
      </c>
      <c r="CM113" s="52">
        <f t="shared" si="391"/>
        <v>0</v>
      </c>
      <c r="CN113" s="187">
        <f t="shared" si="391"/>
        <v>154570</v>
      </c>
      <c r="CO113" s="243" t="str">
        <f t="shared" si="276"/>
        <v>OK</v>
      </c>
    </row>
    <row r="114" spans="1:93" ht="20.25" customHeight="1" thickBot="1" x14ac:dyDescent="0.45">
      <c r="A114" s="45"/>
      <c r="B114" s="46" t="s">
        <v>83</v>
      </c>
      <c r="C114" s="47"/>
      <c r="D114" s="165"/>
      <c r="E114" s="45"/>
      <c r="F114" s="188">
        <f t="shared" ref="F114:K114" si="392">F32+F61+F113+F11</f>
        <v>113000</v>
      </c>
      <c r="G114" s="188">
        <f t="shared" si="392"/>
        <v>16950</v>
      </c>
      <c r="H114" s="188">
        <f t="shared" si="392"/>
        <v>14400</v>
      </c>
      <c r="I114" s="188">
        <f t="shared" si="392"/>
        <v>70850</v>
      </c>
      <c r="J114" s="188">
        <f t="shared" si="392"/>
        <v>0</v>
      </c>
      <c r="K114" s="189">
        <f t="shared" si="392"/>
        <v>215200</v>
      </c>
      <c r="L114" s="243" t="str">
        <f t="shared" si="325"/>
        <v>OK</v>
      </c>
      <c r="N114" s="45"/>
      <c r="O114" s="188">
        <f t="shared" ref="O114:S114" si="393">O32+O61+O113+O11</f>
        <v>9284</v>
      </c>
      <c r="P114" s="188">
        <f t="shared" si="393"/>
        <v>1392.6</v>
      </c>
      <c r="Q114" s="188">
        <f t="shared" si="393"/>
        <v>2657.1428571428569</v>
      </c>
      <c r="R114" s="188">
        <f t="shared" si="393"/>
        <v>300</v>
      </c>
      <c r="S114" s="188">
        <f t="shared" si="393"/>
        <v>0</v>
      </c>
      <c r="T114" s="189">
        <f>T32+T61+T113</f>
        <v>13633.742857142857</v>
      </c>
      <c r="V114" s="45"/>
      <c r="W114" s="188">
        <f t="shared" ref="W114:AB114" si="394">W32+W61+W113+W11</f>
        <v>20590</v>
      </c>
      <c r="X114" s="188">
        <f t="shared" si="394"/>
        <v>3088.5</v>
      </c>
      <c r="Y114" s="188">
        <f t="shared" si="394"/>
        <v>857.14285714285711</v>
      </c>
      <c r="Z114" s="188">
        <f t="shared" si="394"/>
        <v>6230</v>
      </c>
      <c r="AA114" s="188">
        <f t="shared" si="394"/>
        <v>0</v>
      </c>
      <c r="AB114" s="189">
        <f t="shared" si="394"/>
        <v>30765.642857142855</v>
      </c>
      <c r="AD114" s="45"/>
      <c r="AE114" s="188">
        <f t="shared" ref="AE114:AJ114" si="395">AE32+AE61+AE113+AE11</f>
        <v>20190</v>
      </c>
      <c r="AF114" s="188">
        <f t="shared" si="395"/>
        <v>3028.5</v>
      </c>
      <c r="AG114" s="188">
        <f t="shared" si="395"/>
        <v>4217.1428571428569</v>
      </c>
      <c r="AH114" s="188">
        <f t="shared" si="395"/>
        <v>23077.5</v>
      </c>
      <c r="AI114" s="188">
        <f t="shared" si="395"/>
        <v>0</v>
      </c>
      <c r="AJ114" s="189">
        <f t="shared" si="395"/>
        <v>50513.142857142855</v>
      </c>
      <c r="AL114" s="45"/>
      <c r="AM114" s="188">
        <f t="shared" ref="AM114:AR114" si="396">AM32+AM61+AM113+AM11</f>
        <v>28430</v>
      </c>
      <c r="AN114" s="188">
        <f t="shared" si="396"/>
        <v>4264.5</v>
      </c>
      <c r="AO114" s="188">
        <f t="shared" si="396"/>
        <v>3197.1428571428569</v>
      </c>
      <c r="AP114" s="188">
        <f t="shared" si="396"/>
        <v>20405</v>
      </c>
      <c r="AQ114" s="188">
        <f t="shared" si="396"/>
        <v>0</v>
      </c>
      <c r="AR114" s="189">
        <f t="shared" si="396"/>
        <v>56296.642857142855</v>
      </c>
      <c r="AT114" s="45"/>
      <c r="AU114" s="188">
        <f t="shared" ref="AU114:AZ114" si="397">AU32+AU61+AU113+AU11</f>
        <v>25570</v>
      </c>
      <c r="AV114" s="188">
        <f t="shared" si="397"/>
        <v>3835.5</v>
      </c>
      <c r="AW114" s="188">
        <f t="shared" si="397"/>
        <v>1157.1428571428571</v>
      </c>
      <c r="AX114" s="188">
        <f t="shared" si="397"/>
        <v>15837.5</v>
      </c>
      <c r="AY114" s="188">
        <f t="shared" si="397"/>
        <v>0</v>
      </c>
      <c r="AZ114" s="189">
        <f t="shared" si="397"/>
        <v>46400.142857142855</v>
      </c>
      <c r="BB114" s="45"/>
      <c r="BC114" s="188">
        <f t="shared" ref="BC114:BH114" si="398">BC32+BC61+BC113+BC11</f>
        <v>1960</v>
      </c>
      <c r="BD114" s="188">
        <f t="shared" si="398"/>
        <v>294</v>
      </c>
      <c r="BE114" s="188">
        <f t="shared" si="398"/>
        <v>0</v>
      </c>
      <c r="BF114" s="188">
        <f t="shared" si="398"/>
        <v>525</v>
      </c>
      <c r="BG114" s="188">
        <f t="shared" si="398"/>
        <v>0</v>
      </c>
      <c r="BH114" s="189">
        <f t="shared" si="398"/>
        <v>2779</v>
      </c>
      <c r="BJ114" s="45"/>
      <c r="BK114" s="188">
        <f t="shared" ref="BK114:BP114" si="399">BK32+BK61+BK113+BK11</f>
        <v>1188</v>
      </c>
      <c r="BL114" s="188">
        <f t="shared" si="399"/>
        <v>178.2</v>
      </c>
      <c r="BM114" s="188">
        <f t="shared" si="399"/>
        <v>857.14285714285711</v>
      </c>
      <c r="BN114" s="188">
        <f t="shared" si="399"/>
        <v>3600</v>
      </c>
      <c r="BO114" s="188">
        <f t="shared" si="399"/>
        <v>0</v>
      </c>
      <c r="BP114" s="189">
        <f t="shared" si="399"/>
        <v>5823.3428571428567</v>
      </c>
      <c r="BR114" s="45"/>
      <c r="BS114" s="188">
        <f t="shared" ref="BS114:BX114" si="400">BS32+BS61+BS113+BS11</f>
        <v>2360</v>
      </c>
      <c r="BT114" s="188">
        <f t="shared" si="400"/>
        <v>354</v>
      </c>
      <c r="BU114" s="188">
        <f t="shared" si="400"/>
        <v>0</v>
      </c>
      <c r="BV114" s="188">
        <f t="shared" si="400"/>
        <v>525</v>
      </c>
      <c r="BW114" s="188">
        <f t="shared" si="400"/>
        <v>0</v>
      </c>
      <c r="BX114" s="189">
        <f t="shared" si="400"/>
        <v>3239</v>
      </c>
      <c r="BZ114" s="45"/>
      <c r="CA114" s="188">
        <f t="shared" ref="CA114:CF114" si="401">CA32+CA61+CA113+CA11</f>
        <v>3428</v>
      </c>
      <c r="CB114" s="188">
        <f t="shared" si="401"/>
        <v>514.20000000000005</v>
      </c>
      <c r="CC114" s="188">
        <f t="shared" si="401"/>
        <v>1457.1428571428569</v>
      </c>
      <c r="CD114" s="188">
        <f t="shared" si="401"/>
        <v>350</v>
      </c>
      <c r="CE114" s="188">
        <f t="shared" si="401"/>
        <v>0</v>
      </c>
      <c r="CF114" s="189">
        <f t="shared" si="401"/>
        <v>5749.3428571428567</v>
      </c>
      <c r="CH114" s="45"/>
      <c r="CI114" s="188">
        <f t="shared" ref="CI114:CN114" si="402">CI32+CI61+CI113+CI11</f>
        <v>113000</v>
      </c>
      <c r="CJ114" s="188">
        <f t="shared" si="402"/>
        <v>16950</v>
      </c>
      <c r="CK114" s="188">
        <f t="shared" si="402"/>
        <v>14400</v>
      </c>
      <c r="CL114" s="188">
        <f t="shared" si="402"/>
        <v>70850</v>
      </c>
      <c r="CM114" s="188">
        <f t="shared" si="402"/>
        <v>0</v>
      </c>
      <c r="CN114" s="189">
        <f t="shared" si="402"/>
        <v>215200</v>
      </c>
      <c r="CO114" s="243" t="str">
        <f t="shared" si="276"/>
        <v>OK</v>
      </c>
    </row>
    <row r="115" spans="1:93" ht="15.75" thickBot="1" x14ac:dyDescent="0.3">
      <c r="F115" s="243" t="str">
        <f t="shared" ref="F115:K115" si="403">IF(F11+F32+F61+F113=F114,"OK","ERROR")</f>
        <v>OK</v>
      </c>
      <c r="G115" s="243" t="str">
        <f t="shared" si="403"/>
        <v>OK</v>
      </c>
      <c r="H115" s="243" t="str">
        <f t="shared" si="403"/>
        <v>OK</v>
      </c>
      <c r="I115" s="243" t="str">
        <f t="shared" si="403"/>
        <v>OK</v>
      </c>
      <c r="J115" s="243" t="str">
        <f t="shared" si="403"/>
        <v>OK</v>
      </c>
      <c r="K115" s="243" t="str">
        <f t="shared" si="403"/>
        <v>OK</v>
      </c>
      <c r="L115" s="251" t="str">
        <f>IF(K114=K10+K14+K15+K16+K17+K18+K19+K20+K21+K23+K24+K25+K27+K28+K29+K30+K31+K35+K36+K37+K38+K39+K41+K42+K43+K44+K46+K47+K48+K49+K51+K52+K53+K54+K55+K56+K57+K58+K59+K60+K64+K65+K66+K67+K68+K70+K71+K72+K73+K74+K75+K76+K77+K78+K79+K80+K82+K83+K84+K85+K86+K87+K88+K90+K91+K92+K93+K94+K95+K97+K98+K99+K100+K101+K102+K103+K104+K105+K107+K108+K109+K111+K112,"OK","ERROR")</f>
        <v>OK</v>
      </c>
      <c r="O115" s="243" t="str">
        <f t="shared" ref="O115:S115" si="404">IF(O11+O32+O61+O113=O114,"OK","ERROR")</f>
        <v>OK</v>
      </c>
      <c r="P115" s="243" t="str">
        <f t="shared" si="404"/>
        <v>OK</v>
      </c>
      <c r="Q115" s="243" t="str">
        <f t="shared" si="404"/>
        <v>OK</v>
      </c>
      <c r="R115" s="243" t="str">
        <f t="shared" si="404"/>
        <v>OK</v>
      </c>
      <c r="S115" s="243" t="str">
        <f t="shared" si="404"/>
        <v>OK</v>
      </c>
      <c r="T115" s="243" t="str">
        <f>IF(T32+T61+T113=T114,"OK","ERROR")</f>
        <v>OK</v>
      </c>
      <c r="W115" s="243" t="str">
        <f t="shared" ref="W115:AB115" si="405">IF(W11+W32+W61+W113=W114,"OK","ERROR")</f>
        <v>OK</v>
      </c>
      <c r="X115" s="243" t="str">
        <f t="shared" si="405"/>
        <v>OK</v>
      </c>
      <c r="Y115" s="243" t="str">
        <f t="shared" si="405"/>
        <v>OK</v>
      </c>
      <c r="Z115" s="243" t="str">
        <f t="shared" si="405"/>
        <v>OK</v>
      </c>
      <c r="AA115" s="243" t="str">
        <f t="shared" si="405"/>
        <v>OK</v>
      </c>
      <c r="AB115" s="243" t="str">
        <f t="shared" si="405"/>
        <v>OK</v>
      </c>
      <c r="AE115" s="243" t="str">
        <f t="shared" ref="AE115:AJ115" si="406">IF(AE11+AE32+AE61+AE113=AE114,"OK","ERROR")</f>
        <v>OK</v>
      </c>
      <c r="AF115" s="243" t="str">
        <f t="shared" si="406"/>
        <v>OK</v>
      </c>
      <c r="AG115" s="243" t="str">
        <f t="shared" si="406"/>
        <v>OK</v>
      </c>
      <c r="AH115" s="243" t="str">
        <f t="shared" si="406"/>
        <v>OK</v>
      </c>
      <c r="AI115" s="243" t="str">
        <f t="shared" si="406"/>
        <v>OK</v>
      </c>
      <c r="AJ115" s="243" t="str">
        <f t="shared" si="406"/>
        <v>OK</v>
      </c>
      <c r="AM115" s="243" t="str">
        <f t="shared" ref="AM115:AR115" si="407">IF(AM11+AM32+AM61+AM113=AM114,"OK","ERROR")</f>
        <v>OK</v>
      </c>
      <c r="AN115" s="243" t="str">
        <f t="shared" si="407"/>
        <v>OK</v>
      </c>
      <c r="AO115" s="243" t="str">
        <f t="shared" si="407"/>
        <v>OK</v>
      </c>
      <c r="AP115" s="243" t="str">
        <f t="shared" si="407"/>
        <v>OK</v>
      </c>
      <c r="AQ115" s="243" t="str">
        <f t="shared" si="407"/>
        <v>OK</v>
      </c>
      <c r="AR115" s="243" t="str">
        <f t="shared" si="407"/>
        <v>OK</v>
      </c>
      <c r="AU115" s="243" t="str">
        <f t="shared" ref="AU115:AZ115" si="408">IF(AU11+AU32+AU61+AU113=AU114,"OK","ERROR")</f>
        <v>OK</v>
      </c>
      <c r="AV115" s="243" t="str">
        <f t="shared" si="408"/>
        <v>OK</v>
      </c>
      <c r="AW115" s="243" t="str">
        <f t="shared" si="408"/>
        <v>OK</v>
      </c>
      <c r="AX115" s="243" t="str">
        <f t="shared" si="408"/>
        <v>OK</v>
      </c>
      <c r="AY115" s="243" t="str">
        <f t="shared" si="408"/>
        <v>OK</v>
      </c>
      <c r="AZ115" s="243" t="str">
        <f t="shared" si="408"/>
        <v>OK</v>
      </c>
      <c r="BC115" s="243" t="str">
        <f t="shared" ref="BC115:BH115" si="409">IF(BC11+BC32+BC61+BC113=BC114,"OK","ERROR")</f>
        <v>OK</v>
      </c>
      <c r="BD115" s="243" t="str">
        <f t="shared" si="409"/>
        <v>OK</v>
      </c>
      <c r="BE115" s="243" t="str">
        <f t="shared" si="409"/>
        <v>OK</v>
      </c>
      <c r="BF115" s="243" t="str">
        <f t="shared" si="409"/>
        <v>OK</v>
      </c>
      <c r="BG115" s="243" t="str">
        <f t="shared" si="409"/>
        <v>OK</v>
      </c>
      <c r="BH115" s="243" t="str">
        <f t="shared" si="409"/>
        <v>OK</v>
      </c>
      <c r="BK115" s="243" t="str">
        <f t="shared" ref="BK115:BP115" si="410">IF(BK11+BK32+BK61+BK113=BK114,"OK","ERROR")</f>
        <v>OK</v>
      </c>
      <c r="BL115" s="243" t="str">
        <f t="shared" si="410"/>
        <v>OK</v>
      </c>
      <c r="BM115" s="243" t="str">
        <f t="shared" si="410"/>
        <v>OK</v>
      </c>
      <c r="BN115" s="243" t="str">
        <f t="shared" si="410"/>
        <v>OK</v>
      </c>
      <c r="BO115" s="243" t="str">
        <f t="shared" si="410"/>
        <v>OK</v>
      </c>
      <c r="BP115" s="243" t="str">
        <f t="shared" si="410"/>
        <v>OK</v>
      </c>
      <c r="BS115" s="243" t="str">
        <f t="shared" ref="BS115:BX115" si="411">IF(BS11+BS32+BS61+BS113=BS114,"OK","ERROR")</f>
        <v>OK</v>
      </c>
      <c r="BT115" s="243" t="str">
        <f t="shared" si="411"/>
        <v>OK</v>
      </c>
      <c r="BU115" s="243" t="str">
        <f t="shared" si="411"/>
        <v>OK</v>
      </c>
      <c r="BV115" s="243" t="str">
        <f t="shared" si="411"/>
        <v>OK</v>
      </c>
      <c r="BW115" s="243" t="str">
        <f t="shared" si="411"/>
        <v>OK</v>
      </c>
      <c r="BX115" s="243" t="str">
        <f t="shared" si="411"/>
        <v>OK</v>
      </c>
      <c r="CA115" s="243" t="str">
        <f t="shared" ref="CA115:CF115" si="412">IF(CA11+CA32+CA61+CA113=CA114,"OK","ERROR")</f>
        <v>OK</v>
      </c>
      <c r="CB115" s="243" t="str">
        <f t="shared" si="412"/>
        <v>OK</v>
      </c>
      <c r="CC115" s="243" t="str">
        <f t="shared" si="412"/>
        <v>OK</v>
      </c>
      <c r="CD115" s="243" t="str">
        <f t="shared" si="412"/>
        <v>OK</v>
      </c>
      <c r="CE115" s="243" t="str">
        <f t="shared" si="412"/>
        <v>OK</v>
      </c>
      <c r="CF115" s="243" t="str">
        <f t="shared" si="412"/>
        <v>OK</v>
      </c>
      <c r="CI115" s="243" t="str">
        <f t="shared" ref="CI115:CN115" si="413">IF(CI11+CI32+CI61+CI113=CI114,"OK","ERROR")</f>
        <v>OK</v>
      </c>
      <c r="CJ115" s="243" t="str">
        <f t="shared" si="413"/>
        <v>OK</v>
      </c>
      <c r="CK115" s="243" t="str">
        <f t="shared" si="413"/>
        <v>OK</v>
      </c>
      <c r="CL115" s="243" t="str">
        <f t="shared" si="413"/>
        <v>OK</v>
      </c>
      <c r="CM115" s="243" t="str">
        <f t="shared" si="413"/>
        <v>OK</v>
      </c>
      <c r="CN115" s="243" t="str">
        <f t="shared" si="413"/>
        <v>OK</v>
      </c>
    </row>
    <row r="116" spans="1:93" x14ac:dyDescent="0.25">
      <c r="F116" s="282"/>
    </row>
    <row r="117" spans="1:93" ht="15.75" thickBot="1" x14ac:dyDescent="0.3"/>
    <row r="118" spans="1:93" ht="17.25" customHeight="1" x14ac:dyDescent="0.4">
      <c r="B118" s="416" t="s">
        <v>280</v>
      </c>
      <c r="C118" s="417"/>
      <c r="D118" s="420"/>
      <c r="E118" s="421"/>
      <c r="F118" s="256" t="s">
        <v>78</v>
      </c>
      <c r="G118" s="256" t="s">
        <v>79</v>
      </c>
      <c r="H118" s="256" t="s">
        <v>278</v>
      </c>
      <c r="I118" s="256" t="s">
        <v>81</v>
      </c>
      <c r="J118" s="256" t="s">
        <v>279</v>
      </c>
      <c r="K118" s="240" t="s">
        <v>83</v>
      </c>
      <c r="M118" s="264" t="s">
        <v>281</v>
      </c>
      <c r="N118" s="265">
        <f>K114*K2</f>
        <v>182920</v>
      </c>
    </row>
    <row r="119" spans="1:93" ht="16.5" thickBot="1" x14ac:dyDescent="0.3">
      <c r="B119" s="418"/>
      <c r="C119" s="419"/>
      <c r="D119" s="422" t="str">
        <f>A1</f>
        <v>PP3 - MCM</v>
      </c>
      <c r="E119" s="423"/>
      <c r="F119" s="236">
        <f>F114</f>
        <v>113000</v>
      </c>
      <c r="G119" s="236">
        <f>G114</f>
        <v>16950</v>
      </c>
      <c r="H119" s="236">
        <f>H114</f>
        <v>14400</v>
      </c>
      <c r="I119" s="236">
        <f>I114</f>
        <v>70850</v>
      </c>
      <c r="J119" s="236">
        <f>J114</f>
        <v>0</v>
      </c>
      <c r="K119" s="237">
        <f>SUM(F119:J119)</f>
        <v>215200</v>
      </c>
      <c r="M119" s="266" t="s">
        <v>363</v>
      </c>
      <c r="N119" s="244">
        <f>K114-N118</f>
        <v>32280</v>
      </c>
    </row>
    <row r="120" spans="1:93" ht="16.5" thickBot="1" x14ac:dyDescent="0.3">
      <c r="M120" s="267" t="s">
        <v>83</v>
      </c>
      <c r="N120" s="237">
        <f>N118+N119</f>
        <v>215200</v>
      </c>
    </row>
    <row r="121" spans="1:93" ht="15.75" customHeight="1" thickBot="1" x14ac:dyDescent="0.3">
      <c r="B121" s="430" t="s">
        <v>292</v>
      </c>
      <c r="C121" s="335" t="s">
        <v>290</v>
      </c>
      <c r="D121" s="336" t="s">
        <v>291</v>
      </c>
      <c r="E121" s="336" t="s">
        <v>378</v>
      </c>
      <c r="F121" s="337" t="s">
        <v>407</v>
      </c>
      <c r="H121" s="439" t="s">
        <v>293</v>
      </c>
      <c r="I121" s="428" t="s">
        <v>294</v>
      </c>
      <c r="J121" s="428"/>
      <c r="K121" s="241" t="s">
        <v>291</v>
      </c>
      <c r="N121" s="243" t="str">
        <f>IF(N120=K119,"OK","ERROR")</f>
        <v>OK</v>
      </c>
    </row>
    <row r="122" spans="1:93" ht="15" customHeight="1" x14ac:dyDescent="0.25">
      <c r="B122" s="431"/>
      <c r="C122" s="341" t="s">
        <v>282</v>
      </c>
      <c r="D122" s="342">
        <f>I10</f>
        <v>0</v>
      </c>
      <c r="E122" s="346">
        <f>D122/$K$114</f>
        <v>0</v>
      </c>
      <c r="F122" s="343">
        <f>ROUND(D122,0)</f>
        <v>0</v>
      </c>
      <c r="H122" s="440"/>
      <c r="I122" s="415" t="s">
        <v>295</v>
      </c>
      <c r="J122" s="415"/>
      <c r="K122" s="244">
        <f>I28</f>
        <v>3500</v>
      </c>
    </row>
    <row r="123" spans="1:93" ht="15" customHeight="1" x14ac:dyDescent="0.25">
      <c r="B123" s="431"/>
      <c r="C123" s="344" t="s">
        <v>283</v>
      </c>
      <c r="D123" s="333">
        <f>T114</f>
        <v>13633.742857142857</v>
      </c>
      <c r="E123" s="347">
        <f t="shared" ref="E123:E132" si="414">D123/$K$114</f>
        <v>6.3353823685608074E-2</v>
      </c>
      <c r="F123" s="246">
        <f t="shared" ref="F123:F130" si="415">ROUND(D123,0)</f>
        <v>13634</v>
      </c>
      <c r="H123" s="440"/>
      <c r="I123" s="415" t="s">
        <v>296</v>
      </c>
      <c r="J123" s="415"/>
      <c r="K123" s="242"/>
    </row>
    <row r="124" spans="1:93" ht="15" customHeight="1" x14ac:dyDescent="0.25">
      <c r="B124" s="431"/>
      <c r="C124" s="344" t="s">
        <v>284</v>
      </c>
      <c r="D124" s="333">
        <f>AB114</f>
        <v>30765.642857142855</v>
      </c>
      <c r="E124" s="347">
        <f t="shared" si="414"/>
        <v>0.1429630244291025</v>
      </c>
      <c r="F124" s="246">
        <f t="shared" si="415"/>
        <v>30766</v>
      </c>
      <c r="H124" s="440"/>
      <c r="I124" s="415" t="s">
        <v>413</v>
      </c>
      <c r="J124" s="415"/>
      <c r="K124" s="244">
        <f>I24+I66</f>
        <v>7200</v>
      </c>
    </row>
    <row r="125" spans="1:93" ht="15" customHeight="1" x14ac:dyDescent="0.25">
      <c r="B125" s="431"/>
      <c r="C125" s="344" t="s">
        <v>285</v>
      </c>
      <c r="D125" s="333">
        <f>AJ114</f>
        <v>50513.142857142855</v>
      </c>
      <c r="E125" s="347">
        <f t="shared" si="414"/>
        <v>0.23472650026553371</v>
      </c>
      <c r="F125" s="246">
        <f t="shared" si="415"/>
        <v>50513</v>
      </c>
      <c r="H125" s="440"/>
      <c r="I125" s="415" t="s">
        <v>298</v>
      </c>
      <c r="J125" s="415"/>
      <c r="K125" s="244"/>
    </row>
    <row r="126" spans="1:93" ht="15" customHeight="1" x14ac:dyDescent="0.25">
      <c r="B126" s="431"/>
      <c r="C126" s="344" t="s">
        <v>286</v>
      </c>
      <c r="D126" s="333">
        <f>AR114</f>
        <v>56296.642857142855</v>
      </c>
      <c r="E126" s="347">
        <f t="shared" si="414"/>
        <v>0.26160150026553369</v>
      </c>
      <c r="F126" s="246">
        <f t="shared" si="415"/>
        <v>56297</v>
      </c>
      <c r="H126" s="440"/>
      <c r="I126" s="415"/>
      <c r="J126" s="415"/>
      <c r="K126" s="244">
        <f>I84</f>
        <v>0</v>
      </c>
    </row>
    <row r="127" spans="1:93" ht="15" customHeight="1" x14ac:dyDescent="0.25">
      <c r="B127" s="431"/>
      <c r="C127" s="344" t="s">
        <v>287</v>
      </c>
      <c r="D127" s="333">
        <f>AZ114</f>
        <v>46400.142857142855</v>
      </c>
      <c r="E127" s="347">
        <f t="shared" si="414"/>
        <v>0.21561404673393519</v>
      </c>
      <c r="F127" s="246">
        <f t="shared" si="415"/>
        <v>46400</v>
      </c>
      <c r="H127" s="440"/>
      <c r="I127" s="415" t="s">
        <v>299</v>
      </c>
      <c r="J127" s="415"/>
      <c r="K127" s="244">
        <f>I74+I75+I76</f>
        <v>7650</v>
      </c>
    </row>
    <row r="128" spans="1:93" ht="15" customHeight="1" x14ac:dyDescent="0.25">
      <c r="B128" s="431"/>
      <c r="C128" s="344" t="s">
        <v>288</v>
      </c>
      <c r="D128" s="333">
        <f>BH114</f>
        <v>2779</v>
      </c>
      <c r="E128" s="347">
        <f t="shared" si="414"/>
        <v>1.2913568773234201E-2</v>
      </c>
      <c r="F128" s="246">
        <f t="shared" si="415"/>
        <v>2779</v>
      </c>
      <c r="H128" s="440"/>
      <c r="I128" s="415" t="s">
        <v>304</v>
      </c>
      <c r="J128" s="415"/>
      <c r="K128" s="244">
        <f>I91+I56</f>
        <v>7200</v>
      </c>
    </row>
    <row r="129" spans="2:11" ht="15" customHeight="1" x14ac:dyDescent="0.25">
      <c r="B129" s="431"/>
      <c r="C129" s="344" t="s">
        <v>289</v>
      </c>
      <c r="D129" s="333">
        <f>BP114</f>
        <v>5823.3428571428567</v>
      </c>
      <c r="E129" s="347">
        <f t="shared" si="414"/>
        <v>2.7060143388210299E-2</v>
      </c>
      <c r="F129" s="246">
        <f t="shared" si="415"/>
        <v>5823</v>
      </c>
      <c r="H129" s="440"/>
      <c r="I129" s="415" t="s">
        <v>300</v>
      </c>
      <c r="J129" s="415"/>
      <c r="K129" s="244">
        <f>I37+I38+I55+I58</f>
        <v>5300</v>
      </c>
    </row>
    <row r="130" spans="2:11" ht="15" customHeight="1" x14ac:dyDescent="0.25">
      <c r="B130" s="431"/>
      <c r="C130" s="344" t="s">
        <v>408</v>
      </c>
      <c r="D130" s="333">
        <f>BX114</f>
        <v>3239</v>
      </c>
      <c r="E130" s="347">
        <f t="shared" si="414"/>
        <v>1.5051115241635687E-2</v>
      </c>
      <c r="F130" s="246">
        <f t="shared" si="415"/>
        <v>3239</v>
      </c>
      <c r="H130" s="440"/>
      <c r="I130" s="415" t="s">
        <v>301</v>
      </c>
      <c r="J130" s="415"/>
      <c r="K130" s="244">
        <f>I99+I83+I86</f>
        <v>40000</v>
      </c>
    </row>
    <row r="131" spans="2:11" ht="15" customHeight="1" thickBot="1" x14ac:dyDescent="0.3">
      <c r="B131" s="431"/>
      <c r="C131" s="344" t="s">
        <v>409</v>
      </c>
      <c r="D131" s="333">
        <f>CF114</f>
        <v>5749.3428571428567</v>
      </c>
      <c r="E131" s="347">
        <f t="shared" si="414"/>
        <v>2.6716277217206583E-2</v>
      </c>
      <c r="F131" s="246">
        <f>ROUND(D131,0)</f>
        <v>5749</v>
      </c>
      <c r="H131" s="440"/>
      <c r="I131" s="415" t="s">
        <v>302</v>
      </c>
      <c r="J131" s="415"/>
      <c r="K131" s="244"/>
    </row>
    <row r="132" spans="2:11" ht="15" customHeight="1" thickBot="1" x14ac:dyDescent="0.3">
      <c r="B132" s="431"/>
      <c r="C132" s="345"/>
      <c r="D132" s="334"/>
      <c r="E132" s="334">
        <f t="shared" si="414"/>
        <v>0</v>
      </c>
      <c r="F132" s="245"/>
      <c r="H132" s="441"/>
      <c r="I132" s="428" t="s">
        <v>83</v>
      </c>
      <c r="J132" s="428"/>
      <c r="K132" s="245">
        <f>SUM(K122:K131)</f>
        <v>70850</v>
      </c>
    </row>
    <row r="133" spans="2:11" ht="16.5" customHeight="1" thickBot="1" x14ac:dyDescent="0.3">
      <c r="B133" s="432"/>
      <c r="C133" s="338" t="s">
        <v>83</v>
      </c>
      <c r="D133" s="339">
        <f>SUM(D122:D132)</f>
        <v>215200</v>
      </c>
      <c r="E133" s="339">
        <f>SUM(E122:E132)</f>
        <v>0.99999999999999989</v>
      </c>
      <c r="F133" s="340">
        <f>SUM(F122:F132)</f>
        <v>215200</v>
      </c>
      <c r="K133" s="243" t="str">
        <f>IF(I114=K132,"OK","ERROR")</f>
        <v>OK</v>
      </c>
    </row>
    <row r="134" spans="2:11" ht="15.75" thickBot="1" x14ac:dyDescent="0.3">
      <c r="D134" s="326" t="str">
        <f>IF(K114=D133,"OK","ERROR")</f>
        <v>OK</v>
      </c>
      <c r="F134" s="326" t="str">
        <f>IF(K114=F133,"OK","ERROR")</f>
        <v>OK</v>
      </c>
    </row>
    <row r="135" spans="2:11" ht="15.75" thickBot="1" x14ac:dyDescent="0.3"/>
    <row r="136" spans="2:11" ht="15.75" x14ac:dyDescent="0.25">
      <c r="B136" s="435" t="s">
        <v>381</v>
      </c>
      <c r="C136" s="286" t="s">
        <v>379</v>
      </c>
      <c r="D136" s="241" t="s">
        <v>378</v>
      </c>
      <c r="H136" s="439" t="s">
        <v>364</v>
      </c>
      <c r="I136" s="428" t="s">
        <v>294</v>
      </c>
      <c r="J136" s="428"/>
      <c r="K136" s="241" t="s">
        <v>291</v>
      </c>
    </row>
    <row r="137" spans="2:11" ht="15.75" x14ac:dyDescent="0.25">
      <c r="B137" s="436"/>
      <c r="C137" s="287" t="s">
        <v>78</v>
      </c>
      <c r="D137" s="283">
        <f>F114/$K$114</f>
        <v>0.52509293680297398</v>
      </c>
      <c r="H137" s="440"/>
      <c r="I137" s="415" t="s">
        <v>365</v>
      </c>
      <c r="J137" s="415"/>
      <c r="K137" s="244"/>
    </row>
    <row r="138" spans="2:11" ht="16.5" thickBot="1" x14ac:dyDescent="0.3">
      <c r="B138" s="436"/>
      <c r="C138" s="287" t="s">
        <v>79</v>
      </c>
      <c r="D138" s="283">
        <f>G114/$K$114</f>
        <v>7.8763940520446094E-2</v>
      </c>
      <c r="H138" s="440"/>
      <c r="I138" s="415" t="s">
        <v>302</v>
      </c>
      <c r="J138" s="415"/>
      <c r="K138" s="242"/>
    </row>
    <row r="139" spans="2:11" ht="16.5" thickBot="1" x14ac:dyDescent="0.3">
      <c r="B139" s="436"/>
      <c r="C139" s="287" t="s">
        <v>278</v>
      </c>
      <c r="D139" s="283">
        <f>H114/$K$114</f>
        <v>6.6914498141263934E-2</v>
      </c>
      <c r="H139" s="441"/>
      <c r="I139" s="428" t="s">
        <v>83</v>
      </c>
      <c r="J139" s="428"/>
      <c r="K139" s="245">
        <f>SUM(K137:K138)</f>
        <v>0</v>
      </c>
    </row>
    <row r="140" spans="2:11" ht="16.5" thickBot="1" x14ac:dyDescent="0.3">
      <c r="B140" s="436"/>
      <c r="C140" s="287" t="s">
        <v>376</v>
      </c>
      <c r="D140" s="283">
        <f>I114/$K$114</f>
        <v>0.32922862453531598</v>
      </c>
      <c r="K140" s="243" t="str">
        <f>IF(J114=K139,"OK","ERROR")</f>
        <v>OK</v>
      </c>
    </row>
    <row r="141" spans="2:11" ht="15.75" x14ac:dyDescent="0.25">
      <c r="B141" s="436"/>
      <c r="C141" s="287" t="s">
        <v>377</v>
      </c>
      <c r="D141" s="283">
        <f>J114/$K$114</f>
        <v>0</v>
      </c>
    </row>
    <row r="142" spans="2:11" ht="16.5" thickBot="1" x14ac:dyDescent="0.3">
      <c r="B142" s="436"/>
      <c r="C142" s="288" t="s">
        <v>83</v>
      </c>
      <c r="D142" s="284">
        <f>SUM(D137:D141)</f>
        <v>1</v>
      </c>
    </row>
    <row r="143" spans="2:11" ht="15.75" thickBot="1" x14ac:dyDescent="0.3">
      <c r="B143" s="436"/>
    </row>
    <row r="144" spans="2:11" ht="15.75" x14ac:dyDescent="0.25">
      <c r="B144" s="436"/>
      <c r="C144" s="286" t="s">
        <v>380</v>
      </c>
      <c r="D144" s="241" t="s">
        <v>378</v>
      </c>
    </row>
    <row r="145" spans="2:4" ht="15.75" x14ac:dyDescent="0.25">
      <c r="B145" s="436"/>
      <c r="C145" s="287" t="s">
        <v>369</v>
      </c>
      <c r="D145" s="283">
        <f>K32/K114</f>
        <v>0.18503717472118958</v>
      </c>
    </row>
    <row r="146" spans="2:4" ht="15.75" x14ac:dyDescent="0.25">
      <c r="B146" s="436"/>
      <c r="C146" s="287" t="s">
        <v>370</v>
      </c>
      <c r="D146" s="283">
        <f>K61/K114</f>
        <v>9.6700743494423785E-2</v>
      </c>
    </row>
    <row r="147" spans="2:4" ht="15.75" x14ac:dyDescent="0.25">
      <c r="B147" s="436"/>
      <c r="C147" s="287" t="s">
        <v>371</v>
      </c>
      <c r="D147" s="283">
        <f>K113/K114</f>
        <v>0.71826208178438666</v>
      </c>
    </row>
    <row r="148" spans="2:4" ht="16.5" thickBot="1" x14ac:dyDescent="0.3">
      <c r="B148" s="437"/>
      <c r="C148" s="288" t="s">
        <v>83</v>
      </c>
      <c r="D148" s="285">
        <f>SUM(D145:D147)</f>
        <v>1</v>
      </c>
    </row>
    <row r="168" spans="3:4" x14ac:dyDescent="0.25">
      <c r="C168" t="s">
        <v>72</v>
      </c>
      <c r="D168">
        <v>262</v>
      </c>
    </row>
    <row r="169" spans="3:4" x14ac:dyDescent="0.25">
      <c r="C169" t="s">
        <v>74</v>
      </c>
      <c r="D169">
        <v>278</v>
      </c>
    </row>
    <row r="170" spans="3:4" x14ac:dyDescent="0.25">
      <c r="C170" t="s">
        <v>75</v>
      </c>
      <c r="D170">
        <v>118</v>
      </c>
    </row>
    <row r="171" spans="3:4" x14ac:dyDescent="0.25">
      <c r="C171" t="s">
        <v>77</v>
      </c>
      <c r="D171">
        <v>280</v>
      </c>
    </row>
    <row r="172" spans="3:4" x14ac:dyDescent="0.25">
      <c r="C172" t="s">
        <v>84</v>
      </c>
      <c r="D172">
        <v>110</v>
      </c>
    </row>
    <row r="173" spans="3:4" x14ac:dyDescent="0.25">
      <c r="C173" t="s">
        <v>87</v>
      </c>
      <c r="D173">
        <v>232</v>
      </c>
    </row>
    <row r="174" spans="3:4" x14ac:dyDescent="0.25">
      <c r="C174" t="s">
        <v>88</v>
      </c>
      <c r="D174">
        <v>233</v>
      </c>
    </row>
    <row r="175" spans="3:4" x14ac:dyDescent="0.25">
      <c r="C175" t="s">
        <v>89</v>
      </c>
      <c r="D175">
        <v>253</v>
      </c>
    </row>
    <row r="176" spans="3:4" x14ac:dyDescent="0.25">
      <c r="C176" t="s">
        <v>90</v>
      </c>
      <c r="D176">
        <v>148</v>
      </c>
    </row>
    <row r="177" spans="3:4" x14ac:dyDescent="0.25">
      <c r="C177" t="s">
        <v>91</v>
      </c>
      <c r="D177">
        <v>121</v>
      </c>
    </row>
    <row r="178" spans="3:4" x14ac:dyDescent="0.25">
      <c r="C178" t="s">
        <v>92</v>
      </c>
      <c r="D178">
        <v>286</v>
      </c>
    </row>
    <row r="179" spans="3:4" x14ac:dyDescent="0.25">
      <c r="C179" t="s">
        <v>93</v>
      </c>
      <c r="D179">
        <v>200</v>
      </c>
    </row>
    <row r="180" spans="3:4" x14ac:dyDescent="0.25">
      <c r="C180" t="s">
        <v>94</v>
      </c>
      <c r="D180">
        <v>275</v>
      </c>
    </row>
    <row r="181" spans="3:4" x14ac:dyDescent="0.25">
      <c r="C181" t="s">
        <v>95</v>
      </c>
      <c r="D181">
        <v>131</v>
      </c>
    </row>
    <row r="182" spans="3:4" x14ac:dyDescent="0.25">
      <c r="C182" t="s">
        <v>96</v>
      </c>
      <c r="D182">
        <v>137</v>
      </c>
    </row>
    <row r="183" spans="3:4" x14ac:dyDescent="0.25">
      <c r="C183" t="s">
        <v>97</v>
      </c>
      <c r="D183">
        <v>118</v>
      </c>
    </row>
    <row r="184" spans="3:4" x14ac:dyDescent="0.25">
      <c r="C184" t="s">
        <v>98</v>
      </c>
      <c r="D184">
        <v>185</v>
      </c>
    </row>
    <row r="185" spans="3:4" x14ac:dyDescent="0.25">
      <c r="C185" t="s">
        <v>99</v>
      </c>
      <c r="D185">
        <v>202</v>
      </c>
    </row>
    <row r="186" spans="3:4" x14ac:dyDescent="0.25">
      <c r="C186" t="s">
        <v>100</v>
      </c>
      <c r="D186">
        <v>236</v>
      </c>
    </row>
    <row r="187" spans="3:4" x14ac:dyDescent="0.25">
      <c r="C187" t="s">
        <v>101</v>
      </c>
      <c r="D187">
        <v>238</v>
      </c>
    </row>
    <row r="188" spans="3:4" x14ac:dyDescent="0.25">
      <c r="C188" t="s">
        <v>102</v>
      </c>
      <c r="D188">
        <v>80</v>
      </c>
    </row>
    <row r="189" spans="3:4" x14ac:dyDescent="0.25">
      <c r="C189" t="s">
        <v>103</v>
      </c>
      <c r="D189">
        <v>100</v>
      </c>
    </row>
    <row r="190" spans="3:4" x14ac:dyDescent="0.25">
      <c r="C190" s="42" t="s">
        <v>104</v>
      </c>
      <c r="D190">
        <v>120</v>
      </c>
    </row>
    <row r="191" spans="3:4" x14ac:dyDescent="0.25">
      <c r="C191" t="s">
        <v>105</v>
      </c>
      <c r="D191">
        <v>104</v>
      </c>
    </row>
    <row r="192" spans="3:4" x14ac:dyDescent="0.25">
      <c r="C192" t="s">
        <v>106</v>
      </c>
      <c r="D192">
        <v>100</v>
      </c>
    </row>
    <row r="193" spans="3:4" x14ac:dyDescent="0.25">
      <c r="C193" t="s">
        <v>107</v>
      </c>
      <c r="D193">
        <v>324</v>
      </c>
    </row>
    <row r="194" spans="3:4" x14ac:dyDescent="0.25">
      <c r="C194" t="s">
        <v>108</v>
      </c>
      <c r="D194">
        <v>140</v>
      </c>
    </row>
    <row r="195" spans="3:4" x14ac:dyDescent="0.25">
      <c r="C195" t="s">
        <v>109</v>
      </c>
      <c r="D195">
        <v>80</v>
      </c>
    </row>
    <row r="197" spans="3:4" x14ac:dyDescent="0.25">
      <c r="C197" t="s">
        <v>281</v>
      </c>
      <c r="D197" s="238">
        <v>0.75</v>
      </c>
    </row>
    <row r="198" spans="3:4" x14ac:dyDescent="0.25">
      <c r="C198" t="s">
        <v>281</v>
      </c>
      <c r="D198" s="238">
        <v>0.85</v>
      </c>
    </row>
  </sheetData>
  <mergeCells count="146">
    <mergeCell ref="CK6:CK8"/>
    <mergeCell ref="CL6:CL8"/>
    <mergeCell ref="CM6:CM8"/>
    <mergeCell ref="CN6:CN8"/>
    <mergeCell ref="N7:N8"/>
    <mergeCell ref="O7:O8"/>
    <mergeCell ref="V7:V8"/>
    <mergeCell ref="W7:W8"/>
    <mergeCell ref="AD7:AD8"/>
    <mergeCell ref="AE7:AE8"/>
    <mergeCell ref="AL7:AL8"/>
    <mergeCell ref="AM7:AM8"/>
    <mergeCell ref="AT7:AT8"/>
    <mergeCell ref="AU7:AU8"/>
    <mergeCell ref="BB7:BB8"/>
    <mergeCell ref="BC7:BC8"/>
    <mergeCell ref="CD6:CD8"/>
    <mergeCell ref="CE6:CE8"/>
    <mergeCell ref="CF6:CF8"/>
    <mergeCell ref="CH6:CI6"/>
    <mergeCell ref="CJ6:CJ8"/>
    <mergeCell ref="CH7:CH8"/>
    <mergeCell ref="CI7:CI8"/>
    <mergeCell ref="BW6:BW8"/>
    <mergeCell ref="BX6:BX8"/>
    <mergeCell ref="BZ6:CA6"/>
    <mergeCell ref="CB6:CB8"/>
    <mergeCell ref="CC6:CC8"/>
    <mergeCell ref="BZ7:BZ8"/>
    <mergeCell ref="CA7:CA8"/>
    <mergeCell ref="BP6:BP8"/>
    <mergeCell ref="BR6:BS6"/>
    <mergeCell ref="BT6:BT8"/>
    <mergeCell ref="BU6:BU8"/>
    <mergeCell ref="BV6:BV8"/>
    <mergeCell ref="BR7:BR8"/>
    <mergeCell ref="BS7:BS8"/>
    <mergeCell ref="BJ6:BK6"/>
    <mergeCell ref="BL6:BL8"/>
    <mergeCell ref="BM6:BM8"/>
    <mergeCell ref="BN6:BN8"/>
    <mergeCell ref="BO6:BO8"/>
    <mergeCell ref="BJ7:BJ8"/>
    <mergeCell ref="BK7:BK8"/>
    <mergeCell ref="BD6:BD8"/>
    <mergeCell ref="BE6:BE8"/>
    <mergeCell ref="BF6:BF8"/>
    <mergeCell ref="BG6:BG8"/>
    <mergeCell ref="BH6:BH8"/>
    <mergeCell ref="AH6:AH8"/>
    <mergeCell ref="AW6:AW8"/>
    <mergeCell ref="AX6:AX8"/>
    <mergeCell ref="AY6:AY8"/>
    <mergeCell ref="AZ6:AZ8"/>
    <mergeCell ref="BB6:BC6"/>
    <mergeCell ref="AP6:AP8"/>
    <mergeCell ref="AQ6:AQ8"/>
    <mergeCell ref="AR6:AR8"/>
    <mergeCell ref="AT6:AU6"/>
    <mergeCell ref="AV6:AV8"/>
    <mergeCell ref="AT5:AZ5"/>
    <mergeCell ref="BB5:BH5"/>
    <mergeCell ref="BJ5:BP5"/>
    <mergeCell ref="BR5:BX5"/>
    <mergeCell ref="BZ5:CF5"/>
    <mergeCell ref="CH5:CN5"/>
    <mergeCell ref="AT1:AZ4"/>
    <mergeCell ref="BB1:BH4"/>
    <mergeCell ref="BJ1:BP4"/>
    <mergeCell ref="BR1:BX4"/>
    <mergeCell ref="BZ1:CF4"/>
    <mergeCell ref="A1:D1"/>
    <mergeCell ref="E1:J1"/>
    <mergeCell ref="A2:B3"/>
    <mergeCell ref="C2:D3"/>
    <mergeCell ref="E2:E3"/>
    <mergeCell ref="F2:H2"/>
    <mergeCell ref="J2:J3"/>
    <mergeCell ref="K2:K3"/>
    <mergeCell ref="CH1:CN4"/>
    <mergeCell ref="N1:T4"/>
    <mergeCell ref="V1:AB4"/>
    <mergeCell ref="AD1:AJ4"/>
    <mergeCell ref="AL1:AR4"/>
    <mergeCell ref="F3:H3"/>
    <mergeCell ref="A4:D4"/>
    <mergeCell ref="Z6:Z8"/>
    <mergeCell ref="AA6:AA8"/>
    <mergeCell ref="N5:T5"/>
    <mergeCell ref="V5:AB5"/>
    <mergeCell ref="AD5:AJ5"/>
    <mergeCell ref="AL5:AR5"/>
    <mergeCell ref="AI6:AI8"/>
    <mergeCell ref="AJ6:AJ8"/>
    <mergeCell ref="AL6:AM6"/>
    <mergeCell ref="AN6:AN8"/>
    <mergeCell ref="AO6:AO8"/>
    <mergeCell ref="N6:O6"/>
    <mergeCell ref="P6:P8"/>
    <mergeCell ref="Q6:Q8"/>
    <mergeCell ref="R6:R8"/>
    <mergeCell ref="S6:S8"/>
    <mergeCell ref="T6:T8"/>
    <mergeCell ref="V6:W6"/>
    <mergeCell ref="X6:X8"/>
    <mergeCell ref="Y6:Y8"/>
    <mergeCell ref="AB6:AB8"/>
    <mergeCell ref="AD6:AE6"/>
    <mergeCell ref="AF6:AF8"/>
    <mergeCell ref="AG6:AG8"/>
    <mergeCell ref="A5:A8"/>
    <mergeCell ref="B5:B8"/>
    <mergeCell ref="C5:C8"/>
    <mergeCell ref="D5:D8"/>
    <mergeCell ref="E5:K5"/>
    <mergeCell ref="E6:F6"/>
    <mergeCell ref="G6:G8"/>
    <mergeCell ref="H6:H8"/>
    <mergeCell ref="I6:I8"/>
    <mergeCell ref="J6:J8"/>
    <mergeCell ref="K6:K8"/>
    <mergeCell ref="E7:E8"/>
    <mergeCell ref="F7:F8"/>
    <mergeCell ref="B136:B148"/>
    <mergeCell ref="H136:H139"/>
    <mergeCell ref="I136:J136"/>
    <mergeCell ref="I137:J137"/>
    <mergeCell ref="I138:J138"/>
    <mergeCell ref="I139:J139"/>
    <mergeCell ref="I124:J124"/>
    <mergeCell ref="B118:C119"/>
    <mergeCell ref="D118:E118"/>
    <mergeCell ref="D119:E119"/>
    <mergeCell ref="H121:H132"/>
    <mergeCell ref="I121:J121"/>
    <mergeCell ref="I122:J122"/>
    <mergeCell ref="I123:J123"/>
    <mergeCell ref="I132:J132"/>
    <mergeCell ref="I125:J125"/>
    <mergeCell ref="I126:J126"/>
    <mergeCell ref="I127:J127"/>
    <mergeCell ref="I128:J128"/>
    <mergeCell ref="I129:J129"/>
    <mergeCell ref="I130:J130"/>
    <mergeCell ref="I131:J131"/>
    <mergeCell ref="B121:B133"/>
  </mergeCells>
  <dataValidations count="2">
    <dataValidation type="list" allowBlank="1" showInputMessage="1" showErrorMessage="1" sqref="K2:K3">
      <formula1>$D$197:$D$198</formula1>
    </dataValidation>
    <dataValidation type="list" allowBlank="1" showInputMessage="1" showErrorMessage="1" sqref="K1">
      <formula1>$C$168:$C$196</formula1>
    </dataValidation>
  </dataValidations>
  <pageMargins left="0.7" right="0.7" top="0.75" bottom="0.75" header="0.3" footer="0.3"/>
  <pageSetup paperSize="8" scale="1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CO198"/>
  <sheetViews>
    <sheetView view="pageBreakPreview" zoomScale="30" zoomScaleNormal="85" zoomScaleSheetLayoutView="30" workbookViewId="0">
      <pane ySplit="8" topLeftCell="A133" activePane="bottomLeft" state="frozen"/>
      <selection activeCell="F97" sqref="F97"/>
      <selection pane="bottomLeft" activeCell="F97" sqref="F97"/>
    </sheetView>
  </sheetViews>
  <sheetFormatPr defaultRowHeight="15" x14ac:dyDescent="0.25"/>
  <cols>
    <col min="2" max="2" width="54.7109375" style="21" customWidth="1"/>
    <col min="3" max="3" width="18.7109375" customWidth="1"/>
    <col min="4" max="4" width="15.28515625" customWidth="1"/>
    <col min="5" max="5" width="9.42578125" bestFit="1" customWidth="1"/>
    <col min="6" max="6" width="15.85546875" bestFit="1" customWidth="1"/>
    <col min="7" max="7" width="14.5703125" bestFit="1" customWidth="1"/>
    <col min="8" max="8" width="15.7109375" customWidth="1"/>
    <col min="9" max="9" width="17.42578125" bestFit="1" customWidth="1"/>
    <col min="10" max="10" width="12.85546875" customWidth="1"/>
    <col min="11" max="11" width="19.42578125" customWidth="1"/>
    <col min="12" max="13" width="12.7109375" bestFit="1" customWidth="1"/>
    <col min="14" max="14" width="13.85546875" bestFit="1" customWidth="1"/>
    <col min="15" max="15" width="12.7109375" bestFit="1" customWidth="1"/>
    <col min="16" max="16" width="14" bestFit="1" customWidth="1"/>
    <col min="17" max="17" width="10.140625" customWidth="1"/>
    <col min="18" max="18" width="9.140625" customWidth="1"/>
    <col min="50" max="50" width="11.7109375" bestFit="1" customWidth="1"/>
  </cols>
  <sheetData>
    <row r="1" spans="1:93" ht="36" customHeight="1" x14ac:dyDescent="0.55000000000000004">
      <c r="A1" s="379" t="s">
        <v>434</v>
      </c>
      <c r="B1" s="380"/>
      <c r="C1" s="380"/>
      <c r="D1" s="381"/>
      <c r="E1" s="382" t="s">
        <v>155</v>
      </c>
      <c r="F1" s="383"/>
      <c r="G1" s="383"/>
      <c r="H1" s="383"/>
      <c r="I1" s="383"/>
      <c r="J1" s="383"/>
      <c r="K1" s="32" t="s">
        <v>97</v>
      </c>
      <c r="N1" s="442" t="s">
        <v>398</v>
      </c>
      <c r="O1" s="442"/>
      <c r="P1" s="442"/>
      <c r="Q1" s="442"/>
      <c r="R1" s="442"/>
      <c r="S1" s="442"/>
      <c r="T1" s="442"/>
      <c r="V1" s="442" t="s">
        <v>399</v>
      </c>
      <c r="W1" s="442"/>
      <c r="X1" s="442"/>
      <c r="Y1" s="442"/>
      <c r="Z1" s="442"/>
      <c r="AA1" s="442"/>
      <c r="AB1" s="442"/>
      <c r="AD1" s="442" t="s">
        <v>400</v>
      </c>
      <c r="AE1" s="442"/>
      <c r="AF1" s="442"/>
      <c r="AG1" s="442"/>
      <c r="AH1" s="442"/>
      <c r="AI1" s="442"/>
      <c r="AJ1" s="442"/>
      <c r="AL1" s="442" t="s">
        <v>402</v>
      </c>
      <c r="AM1" s="442"/>
      <c r="AN1" s="442"/>
      <c r="AO1" s="442"/>
      <c r="AP1" s="442"/>
      <c r="AQ1" s="442"/>
      <c r="AR1" s="442"/>
      <c r="AT1" s="442" t="s">
        <v>401</v>
      </c>
      <c r="AU1" s="442"/>
      <c r="AV1" s="442"/>
      <c r="AW1" s="442"/>
      <c r="AX1" s="442"/>
      <c r="AY1" s="442"/>
      <c r="AZ1" s="442"/>
      <c r="BB1" s="442" t="s">
        <v>403</v>
      </c>
      <c r="BC1" s="442"/>
      <c r="BD1" s="442"/>
      <c r="BE1" s="442"/>
      <c r="BF1" s="442"/>
      <c r="BG1" s="442"/>
      <c r="BH1" s="442"/>
      <c r="BJ1" s="442" t="s">
        <v>404</v>
      </c>
      <c r="BK1" s="442"/>
      <c r="BL1" s="442"/>
      <c r="BM1" s="442"/>
      <c r="BN1" s="442"/>
      <c r="BO1" s="442"/>
      <c r="BP1" s="442"/>
      <c r="BR1" s="442" t="s">
        <v>405</v>
      </c>
      <c r="BS1" s="442"/>
      <c r="BT1" s="442"/>
      <c r="BU1" s="442"/>
      <c r="BV1" s="442"/>
      <c r="BW1" s="442"/>
      <c r="BX1" s="442"/>
      <c r="BZ1" s="442" t="s">
        <v>406</v>
      </c>
      <c r="CA1" s="442"/>
      <c r="CB1" s="442"/>
      <c r="CC1" s="442"/>
      <c r="CD1" s="442"/>
      <c r="CE1" s="442"/>
      <c r="CF1" s="442"/>
      <c r="CH1" s="442" t="s">
        <v>83</v>
      </c>
      <c r="CI1" s="442"/>
      <c r="CJ1" s="442"/>
      <c r="CK1" s="442"/>
      <c r="CL1" s="442"/>
      <c r="CM1" s="442"/>
      <c r="CN1" s="442"/>
    </row>
    <row r="2" spans="1:93" ht="15" customHeight="1" x14ac:dyDescent="0.25">
      <c r="A2" s="384" t="s">
        <v>70</v>
      </c>
      <c r="B2" s="385"/>
      <c r="C2" s="388">
        <f>IF(K1=C168,D168,IF(K1=C169,D169,IF(C170=K1,D170,IF(K1=C171,D171, IF(K1=C172,D172, IF(K1=C173,D173, IF(K1=C174,D174, IF(K1=C175,D175, IF(K1=C176,D176, IF(K1=C177,D177, IF(K1=C178,D178, IF(K1=C179,D179, IF(K1=C180,D180, IF(K1=C181,D181, IF(K1=C182,D182, IF(K1=C183,D183, IF(K1=C184,D184, IF(K1=C185,D185, IF(K1=C186,D186, IF(K1=C187,D187, IF(K1=C188,D188, IF(K1=C189,D189, IF(K1=C190,D190, IF(K1=C191,D191, IF(K1=C192,D192, IF(K1=C193,D193, IF(K1=C194,D194, IF(K1=C195,D195, IF(K1=C196,D196,0)))))))))))))))))))))))))))))</f>
        <v>130</v>
      </c>
      <c r="D2" s="389"/>
      <c r="E2" s="392"/>
      <c r="F2" s="394" t="s">
        <v>71</v>
      </c>
      <c r="G2" s="395"/>
      <c r="H2" s="395"/>
      <c r="I2" s="33">
        <v>600</v>
      </c>
      <c r="J2" s="396" t="s">
        <v>281</v>
      </c>
      <c r="K2" s="398">
        <v>0.85</v>
      </c>
      <c r="N2" s="442"/>
      <c r="O2" s="442"/>
      <c r="P2" s="442"/>
      <c r="Q2" s="442"/>
      <c r="R2" s="442"/>
      <c r="S2" s="442"/>
      <c r="T2" s="442"/>
      <c r="V2" s="442"/>
      <c r="W2" s="442"/>
      <c r="X2" s="442"/>
      <c r="Y2" s="442"/>
      <c r="Z2" s="442"/>
      <c r="AA2" s="442"/>
      <c r="AB2" s="442"/>
      <c r="AD2" s="442"/>
      <c r="AE2" s="442"/>
      <c r="AF2" s="442"/>
      <c r="AG2" s="442"/>
      <c r="AH2" s="442"/>
      <c r="AI2" s="442"/>
      <c r="AJ2" s="442"/>
      <c r="AL2" s="442"/>
      <c r="AM2" s="442"/>
      <c r="AN2" s="442"/>
      <c r="AO2" s="442"/>
      <c r="AP2" s="442"/>
      <c r="AQ2" s="442"/>
      <c r="AR2" s="442"/>
      <c r="AT2" s="442"/>
      <c r="AU2" s="442"/>
      <c r="AV2" s="442"/>
      <c r="AW2" s="442"/>
      <c r="AX2" s="442"/>
      <c r="AY2" s="442"/>
      <c r="AZ2" s="442"/>
      <c r="BB2" s="442"/>
      <c r="BC2" s="442"/>
      <c r="BD2" s="442"/>
      <c r="BE2" s="442"/>
      <c r="BF2" s="442"/>
      <c r="BG2" s="442"/>
      <c r="BH2" s="442"/>
      <c r="BJ2" s="442"/>
      <c r="BK2" s="442"/>
      <c r="BL2" s="442"/>
      <c r="BM2" s="442"/>
      <c r="BN2" s="442"/>
      <c r="BO2" s="442"/>
      <c r="BP2" s="442"/>
      <c r="BR2" s="442"/>
      <c r="BS2" s="442"/>
      <c r="BT2" s="442"/>
      <c r="BU2" s="442"/>
      <c r="BV2" s="442"/>
      <c r="BW2" s="442"/>
      <c r="BX2" s="442"/>
      <c r="BZ2" s="442"/>
      <c r="CA2" s="442"/>
      <c r="CB2" s="442"/>
      <c r="CC2" s="442"/>
      <c r="CD2" s="442"/>
      <c r="CE2" s="442"/>
      <c r="CF2" s="442"/>
      <c r="CH2" s="442"/>
      <c r="CI2" s="442"/>
      <c r="CJ2" s="442"/>
      <c r="CK2" s="442"/>
      <c r="CL2" s="442"/>
      <c r="CM2" s="442"/>
      <c r="CN2" s="442"/>
    </row>
    <row r="3" spans="1:93" ht="15" customHeight="1" x14ac:dyDescent="0.25">
      <c r="A3" s="386"/>
      <c r="B3" s="387"/>
      <c r="C3" s="390"/>
      <c r="D3" s="391"/>
      <c r="E3" s="393"/>
      <c r="F3" s="394" t="s">
        <v>361</v>
      </c>
      <c r="G3" s="395"/>
      <c r="H3" s="395"/>
      <c r="I3" s="33">
        <v>800</v>
      </c>
      <c r="J3" s="397"/>
      <c r="K3" s="399"/>
      <c r="N3" s="442"/>
      <c r="O3" s="442"/>
      <c r="P3" s="442"/>
      <c r="Q3" s="442"/>
      <c r="R3" s="442"/>
      <c r="S3" s="442"/>
      <c r="T3" s="442"/>
      <c r="V3" s="442"/>
      <c r="W3" s="442"/>
      <c r="X3" s="442"/>
      <c r="Y3" s="442"/>
      <c r="Z3" s="442"/>
      <c r="AA3" s="442"/>
      <c r="AB3" s="442"/>
      <c r="AD3" s="442"/>
      <c r="AE3" s="442"/>
      <c r="AF3" s="442"/>
      <c r="AG3" s="442"/>
      <c r="AH3" s="442"/>
      <c r="AI3" s="442"/>
      <c r="AJ3" s="442"/>
      <c r="AL3" s="442"/>
      <c r="AM3" s="442"/>
      <c r="AN3" s="442"/>
      <c r="AO3" s="442"/>
      <c r="AP3" s="442"/>
      <c r="AQ3" s="442"/>
      <c r="AR3" s="442"/>
      <c r="AT3" s="442"/>
      <c r="AU3" s="442"/>
      <c r="AV3" s="442"/>
      <c r="AW3" s="442"/>
      <c r="AX3" s="442"/>
      <c r="AY3" s="442"/>
      <c r="AZ3" s="442"/>
      <c r="BB3" s="442"/>
      <c r="BC3" s="442"/>
      <c r="BD3" s="442"/>
      <c r="BE3" s="442"/>
      <c r="BF3" s="442"/>
      <c r="BG3" s="442"/>
      <c r="BH3" s="442"/>
      <c r="BJ3" s="442"/>
      <c r="BK3" s="442"/>
      <c r="BL3" s="442"/>
      <c r="BM3" s="442"/>
      <c r="BN3" s="442"/>
      <c r="BO3" s="442"/>
      <c r="BP3" s="442"/>
      <c r="BR3" s="442"/>
      <c r="BS3" s="442"/>
      <c r="BT3" s="442"/>
      <c r="BU3" s="442"/>
      <c r="BV3" s="442"/>
      <c r="BW3" s="442"/>
      <c r="BX3" s="442"/>
      <c r="BZ3" s="442"/>
      <c r="CA3" s="442"/>
      <c r="CB3" s="442"/>
      <c r="CC3" s="442"/>
      <c r="CD3" s="442"/>
      <c r="CE3" s="442"/>
      <c r="CF3" s="442"/>
      <c r="CH3" s="442"/>
      <c r="CI3" s="442"/>
      <c r="CJ3" s="442"/>
      <c r="CK3" s="442"/>
      <c r="CL3" s="442"/>
      <c r="CM3" s="442"/>
      <c r="CN3" s="442"/>
    </row>
    <row r="4" spans="1:93" ht="15" customHeight="1" x14ac:dyDescent="0.25">
      <c r="A4" s="400"/>
      <c r="B4" s="401"/>
      <c r="C4" s="401"/>
      <c r="D4" s="401"/>
      <c r="E4" s="37"/>
      <c r="F4" s="37"/>
      <c r="G4" s="37"/>
      <c r="H4" s="37"/>
      <c r="I4" s="37"/>
      <c r="J4" s="37"/>
      <c r="K4" s="325">
        <f>K114</f>
        <v>153732</v>
      </c>
      <c r="N4" s="443"/>
      <c r="O4" s="443"/>
      <c r="P4" s="443"/>
      <c r="Q4" s="443"/>
      <c r="R4" s="443"/>
      <c r="S4" s="443"/>
      <c r="T4" s="443"/>
      <c r="V4" s="443"/>
      <c r="W4" s="443"/>
      <c r="X4" s="443"/>
      <c r="Y4" s="443"/>
      <c r="Z4" s="443"/>
      <c r="AA4" s="443"/>
      <c r="AB4" s="443"/>
      <c r="AD4" s="443"/>
      <c r="AE4" s="443"/>
      <c r="AF4" s="443"/>
      <c r="AG4" s="443"/>
      <c r="AH4" s="443"/>
      <c r="AI4" s="443"/>
      <c r="AJ4" s="443"/>
      <c r="AL4" s="443"/>
      <c r="AM4" s="443"/>
      <c r="AN4" s="443"/>
      <c r="AO4" s="443"/>
      <c r="AP4" s="443"/>
      <c r="AQ4" s="443"/>
      <c r="AR4" s="443"/>
      <c r="AT4" s="443"/>
      <c r="AU4" s="443"/>
      <c r="AV4" s="443"/>
      <c r="AW4" s="443"/>
      <c r="AX4" s="443"/>
      <c r="AY4" s="443"/>
      <c r="AZ4" s="443"/>
      <c r="BB4" s="443"/>
      <c r="BC4" s="443"/>
      <c r="BD4" s="443"/>
      <c r="BE4" s="443"/>
      <c r="BF4" s="443"/>
      <c r="BG4" s="443"/>
      <c r="BH4" s="443"/>
      <c r="BJ4" s="443"/>
      <c r="BK4" s="443"/>
      <c r="BL4" s="443"/>
      <c r="BM4" s="443"/>
      <c r="BN4" s="443"/>
      <c r="BO4" s="443"/>
      <c r="BP4" s="443"/>
      <c r="BR4" s="443"/>
      <c r="BS4" s="443"/>
      <c r="BT4" s="443"/>
      <c r="BU4" s="443"/>
      <c r="BV4" s="443"/>
      <c r="BW4" s="443"/>
      <c r="BX4" s="443"/>
      <c r="BZ4" s="443"/>
      <c r="CA4" s="443"/>
      <c r="CB4" s="443"/>
      <c r="CC4" s="443"/>
      <c r="CD4" s="443"/>
      <c r="CE4" s="443"/>
      <c r="CF4" s="443"/>
      <c r="CH4" s="443"/>
      <c r="CI4" s="443"/>
      <c r="CJ4" s="443"/>
      <c r="CK4" s="443"/>
      <c r="CL4" s="443"/>
      <c r="CM4" s="443"/>
      <c r="CN4" s="443"/>
    </row>
    <row r="5" spans="1:93" ht="26.25" x14ac:dyDescent="0.4">
      <c r="A5" s="402" t="s">
        <v>0</v>
      </c>
      <c r="B5" s="404" t="s">
        <v>1</v>
      </c>
      <c r="C5" s="404" t="s">
        <v>2</v>
      </c>
      <c r="D5" s="406" t="s">
        <v>76</v>
      </c>
      <c r="E5" s="408"/>
      <c r="F5" s="408"/>
      <c r="G5" s="408"/>
      <c r="H5" s="408"/>
      <c r="I5" s="408"/>
      <c r="J5" s="408"/>
      <c r="K5" s="409"/>
      <c r="N5" s="408"/>
      <c r="O5" s="408"/>
      <c r="P5" s="408"/>
      <c r="Q5" s="408"/>
      <c r="R5" s="408"/>
      <c r="S5" s="408"/>
      <c r="T5" s="409"/>
      <c r="V5" s="408"/>
      <c r="W5" s="408"/>
      <c r="X5" s="408"/>
      <c r="Y5" s="408"/>
      <c r="Z5" s="408"/>
      <c r="AA5" s="408"/>
      <c r="AB5" s="409"/>
      <c r="AD5" s="408"/>
      <c r="AE5" s="408"/>
      <c r="AF5" s="408"/>
      <c r="AG5" s="408"/>
      <c r="AH5" s="408"/>
      <c r="AI5" s="408"/>
      <c r="AJ5" s="409"/>
      <c r="AL5" s="408"/>
      <c r="AM5" s="408"/>
      <c r="AN5" s="408"/>
      <c r="AO5" s="408"/>
      <c r="AP5" s="408"/>
      <c r="AQ5" s="408"/>
      <c r="AR5" s="409"/>
      <c r="AT5" s="408"/>
      <c r="AU5" s="408"/>
      <c r="AV5" s="408"/>
      <c r="AW5" s="408"/>
      <c r="AX5" s="408"/>
      <c r="AY5" s="408"/>
      <c r="AZ5" s="409"/>
      <c r="BB5" s="408"/>
      <c r="BC5" s="408"/>
      <c r="BD5" s="408"/>
      <c r="BE5" s="408"/>
      <c r="BF5" s="408"/>
      <c r="BG5" s="408"/>
      <c r="BH5" s="409"/>
      <c r="BJ5" s="408"/>
      <c r="BK5" s="408"/>
      <c r="BL5" s="408"/>
      <c r="BM5" s="408"/>
      <c r="BN5" s="408"/>
      <c r="BO5" s="408"/>
      <c r="BP5" s="409"/>
      <c r="BR5" s="408"/>
      <c r="BS5" s="408"/>
      <c r="BT5" s="408"/>
      <c r="BU5" s="408"/>
      <c r="BV5" s="408"/>
      <c r="BW5" s="408"/>
      <c r="BX5" s="409"/>
      <c r="BZ5" s="408"/>
      <c r="CA5" s="408"/>
      <c r="CB5" s="408"/>
      <c r="CC5" s="408"/>
      <c r="CD5" s="408"/>
      <c r="CE5" s="408"/>
      <c r="CF5" s="409"/>
      <c r="CH5" s="408"/>
      <c r="CI5" s="408"/>
      <c r="CJ5" s="408"/>
      <c r="CK5" s="408"/>
      <c r="CL5" s="408"/>
      <c r="CM5" s="408"/>
      <c r="CN5" s="409"/>
    </row>
    <row r="6" spans="1:93" ht="15" customHeight="1" x14ac:dyDescent="0.25">
      <c r="A6" s="403"/>
      <c r="B6" s="405"/>
      <c r="C6" s="405"/>
      <c r="D6" s="407"/>
      <c r="E6" s="410" t="s">
        <v>78</v>
      </c>
      <c r="F6" s="411"/>
      <c r="G6" s="412" t="s">
        <v>79</v>
      </c>
      <c r="H6" s="404" t="s">
        <v>80</v>
      </c>
      <c r="I6" s="404" t="s">
        <v>81</v>
      </c>
      <c r="J6" s="412" t="s">
        <v>82</v>
      </c>
      <c r="K6" s="413" t="s">
        <v>83</v>
      </c>
      <c r="N6" s="410" t="s">
        <v>78</v>
      </c>
      <c r="O6" s="411"/>
      <c r="P6" s="412" t="s">
        <v>79</v>
      </c>
      <c r="Q6" s="404" t="s">
        <v>80</v>
      </c>
      <c r="R6" s="404" t="s">
        <v>81</v>
      </c>
      <c r="S6" s="412" t="s">
        <v>82</v>
      </c>
      <c r="T6" s="413" t="s">
        <v>83</v>
      </c>
      <c r="V6" s="410" t="s">
        <v>78</v>
      </c>
      <c r="W6" s="411"/>
      <c r="X6" s="412" t="s">
        <v>79</v>
      </c>
      <c r="Y6" s="404" t="s">
        <v>80</v>
      </c>
      <c r="Z6" s="404" t="s">
        <v>81</v>
      </c>
      <c r="AA6" s="412" t="s">
        <v>82</v>
      </c>
      <c r="AB6" s="413" t="s">
        <v>83</v>
      </c>
      <c r="AD6" s="410" t="s">
        <v>78</v>
      </c>
      <c r="AE6" s="411"/>
      <c r="AF6" s="412" t="s">
        <v>79</v>
      </c>
      <c r="AG6" s="404" t="s">
        <v>80</v>
      </c>
      <c r="AH6" s="404" t="s">
        <v>81</v>
      </c>
      <c r="AI6" s="412" t="s">
        <v>82</v>
      </c>
      <c r="AJ6" s="413" t="s">
        <v>83</v>
      </c>
      <c r="AL6" s="410" t="s">
        <v>78</v>
      </c>
      <c r="AM6" s="411"/>
      <c r="AN6" s="412" t="s">
        <v>79</v>
      </c>
      <c r="AO6" s="404" t="s">
        <v>80</v>
      </c>
      <c r="AP6" s="404" t="s">
        <v>81</v>
      </c>
      <c r="AQ6" s="412" t="s">
        <v>82</v>
      </c>
      <c r="AR6" s="413" t="s">
        <v>83</v>
      </c>
      <c r="AT6" s="410" t="s">
        <v>78</v>
      </c>
      <c r="AU6" s="411"/>
      <c r="AV6" s="412" t="s">
        <v>79</v>
      </c>
      <c r="AW6" s="404" t="s">
        <v>80</v>
      </c>
      <c r="AX6" s="404" t="s">
        <v>81</v>
      </c>
      <c r="AY6" s="412" t="s">
        <v>82</v>
      </c>
      <c r="AZ6" s="413" t="s">
        <v>83</v>
      </c>
      <c r="BB6" s="410" t="s">
        <v>78</v>
      </c>
      <c r="BC6" s="411"/>
      <c r="BD6" s="412" t="s">
        <v>79</v>
      </c>
      <c r="BE6" s="404" t="s">
        <v>80</v>
      </c>
      <c r="BF6" s="404" t="s">
        <v>81</v>
      </c>
      <c r="BG6" s="412" t="s">
        <v>82</v>
      </c>
      <c r="BH6" s="413" t="s">
        <v>83</v>
      </c>
      <c r="BJ6" s="410" t="s">
        <v>78</v>
      </c>
      <c r="BK6" s="411"/>
      <c r="BL6" s="412" t="s">
        <v>79</v>
      </c>
      <c r="BM6" s="404" t="s">
        <v>80</v>
      </c>
      <c r="BN6" s="404" t="s">
        <v>81</v>
      </c>
      <c r="BO6" s="412" t="s">
        <v>82</v>
      </c>
      <c r="BP6" s="413" t="s">
        <v>83</v>
      </c>
      <c r="BR6" s="410" t="s">
        <v>78</v>
      </c>
      <c r="BS6" s="411"/>
      <c r="BT6" s="412" t="s">
        <v>79</v>
      </c>
      <c r="BU6" s="404" t="s">
        <v>80</v>
      </c>
      <c r="BV6" s="404" t="s">
        <v>81</v>
      </c>
      <c r="BW6" s="412" t="s">
        <v>82</v>
      </c>
      <c r="BX6" s="413" t="s">
        <v>83</v>
      </c>
      <c r="BZ6" s="410" t="s">
        <v>78</v>
      </c>
      <c r="CA6" s="411"/>
      <c r="CB6" s="412" t="s">
        <v>79</v>
      </c>
      <c r="CC6" s="404" t="s">
        <v>80</v>
      </c>
      <c r="CD6" s="404" t="s">
        <v>81</v>
      </c>
      <c r="CE6" s="412" t="s">
        <v>82</v>
      </c>
      <c r="CF6" s="413" t="s">
        <v>83</v>
      </c>
      <c r="CH6" s="410" t="s">
        <v>78</v>
      </c>
      <c r="CI6" s="411"/>
      <c r="CJ6" s="412" t="s">
        <v>79</v>
      </c>
      <c r="CK6" s="404" t="s">
        <v>80</v>
      </c>
      <c r="CL6" s="404" t="s">
        <v>81</v>
      </c>
      <c r="CM6" s="412" t="s">
        <v>82</v>
      </c>
      <c r="CN6" s="413" t="s">
        <v>83</v>
      </c>
    </row>
    <row r="7" spans="1:93" x14ac:dyDescent="0.25">
      <c r="A7" s="403"/>
      <c r="B7" s="405"/>
      <c r="C7" s="405"/>
      <c r="D7" s="407"/>
      <c r="E7" s="406" t="s">
        <v>85</v>
      </c>
      <c r="F7" s="406" t="s">
        <v>86</v>
      </c>
      <c r="G7" s="412"/>
      <c r="H7" s="405"/>
      <c r="I7" s="405"/>
      <c r="J7" s="412"/>
      <c r="K7" s="413"/>
      <c r="N7" s="406" t="s">
        <v>85</v>
      </c>
      <c r="O7" s="406" t="s">
        <v>86</v>
      </c>
      <c r="P7" s="412"/>
      <c r="Q7" s="405"/>
      <c r="R7" s="405"/>
      <c r="S7" s="412"/>
      <c r="T7" s="413"/>
      <c r="V7" s="406" t="s">
        <v>85</v>
      </c>
      <c r="W7" s="406" t="s">
        <v>86</v>
      </c>
      <c r="X7" s="412"/>
      <c r="Y7" s="405"/>
      <c r="Z7" s="405"/>
      <c r="AA7" s="412"/>
      <c r="AB7" s="413"/>
      <c r="AD7" s="406" t="s">
        <v>85</v>
      </c>
      <c r="AE7" s="406" t="s">
        <v>86</v>
      </c>
      <c r="AF7" s="412"/>
      <c r="AG7" s="405"/>
      <c r="AH7" s="405"/>
      <c r="AI7" s="412"/>
      <c r="AJ7" s="413"/>
      <c r="AL7" s="406" t="s">
        <v>85</v>
      </c>
      <c r="AM7" s="406" t="s">
        <v>86</v>
      </c>
      <c r="AN7" s="412"/>
      <c r="AO7" s="405"/>
      <c r="AP7" s="405"/>
      <c r="AQ7" s="412"/>
      <c r="AR7" s="413"/>
      <c r="AT7" s="406" t="s">
        <v>85</v>
      </c>
      <c r="AU7" s="406" t="s">
        <v>86</v>
      </c>
      <c r="AV7" s="412"/>
      <c r="AW7" s="405"/>
      <c r="AX7" s="405"/>
      <c r="AY7" s="412"/>
      <c r="AZ7" s="413"/>
      <c r="BB7" s="406" t="s">
        <v>85</v>
      </c>
      <c r="BC7" s="406" t="s">
        <v>86</v>
      </c>
      <c r="BD7" s="412"/>
      <c r="BE7" s="405"/>
      <c r="BF7" s="405"/>
      <c r="BG7" s="412"/>
      <c r="BH7" s="413"/>
      <c r="BJ7" s="406" t="s">
        <v>85</v>
      </c>
      <c r="BK7" s="406" t="s">
        <v>86</v>
      </c>
      <c r="BL7" s="412"/>
      <c r="BM7" s="405"/>
      <c r="BN7" s="405"/>
      <c r="BO7" s="412"/>
      <c r="BP7" s="413"/>
      <c r="BR7" s="406" t="s">
        <v>85</v>
      </c>
      <c r="BS7" s="406" t="s">
        <v>86</v>
      </c>
      <c r="BT7" s="412"/>
      <c r="BU7" s="405"/>
      <c r="BV7" s="405"/>
      <c r="BW7" s="412"/>
      <c r="BX7" s="413"/>
      <c r="BZ7" s="406" t="s">
        <v>85</v>
      </c>
      <c r="CA7" s="406" t="s">
        <v>86</v>
      </c>
      <c r="CB7" s="412"/>
      <c r="CC7" s="405"/>
      <c r="CD7" s="405"/>
      <c r="CE7" s="412"/>
      <c r="CF7" s="413"/>
      <c r="CH7" s="406" t="s">
        <v>85</v>
      </c>
      <c r="CI7" s="406" t="s">
        <v>86</v>
      </c>
      <c r="CJ7" s="412"/>
      <c r="CK7" s="405"/>
      <c r="CL7" s="405"/>
      <c r="CM7" s="412"/>
      <c r="CN7" s="413"/>
    </row>
    <row r="8" spans="1:93" ht="15.75" thickBot="1" x14ac:dyDescent="0.3">
      <c r="A8" s="403"/>
      <c r="B8" s="405"/>
      <c r="C8" s="405"/>
      <c r="D8" s="407"/>
      <c r="E8" s="407"/>
      <c r="F8" s="407"/>
      <c r="G8" s="406"/>
      <c r="H8" s="405"/>
      <c r="I8" s="405"/>
      <c r="J8" s="406"/>
      <c r="K8" s="414"/>
      <c r="N8" s="407"/>
      <c r="O8" s="407"/>
      <c r="P8" s="406"/>
      <c r="Q8" s="405"/>
      <c r="R8" s="405"/>
      <c r="S8" s="406"/>
      <c r="T8" s="414"/>
      <c r="V8" s="407"/>
      <c r="W8" s="407"/>
      <c r="X8" s="406"/>
      <c r="Y8" s="405"/>
      <c r="Z8" s="405"/>
      <c r="AA8" s="406"/>
      <c r="AB8" s="414"/>
      <c r="AD8" s="407"/>
      <c r="AE8" s="407"/>
      <c r="AF8" s="406"/>
      <c r="AG8" s="405"/>
      <c r="AH8" s="405"/>
      <c r="AI8" s="406"/>
      <c r="AJ8" s="414"/>
      <c r="AL8" s="407"/>
      <c r="AM8" s="407"/>
      <c r="AN8" s="406"/>
      <c r="AO8" s="405"/>
      <c r="AP8" s="405"/>
      <c r="AQ8" s="406"/>
      <c r="AR8" s="414"/>
      <c r="AT8" s="407"/>
      <c r="AU8" s="407"/>
      <c r="AV8" s="406"/>
      <c r="AW8" s="405"/>
      <c r="AX8" s="405"/>
      <c r="AY8" s="406"/>
      <c r="AZ8" s="414"/>
      <c r="BB8" s="407"/>
      <c r="BC8" s="407"/>
      <c r="BD8" s="406"/>
      <c r="BE8" s="405"/>
      <c r="BF8" s="405"/>
      <c r="BG8" s="406"/>
      <c r="BH8" s="414"/>
      <c r="BJ8" s="407"/>
      <c r="BK8" s="407"/>
      <c r="BL8" s="406"/>
      <c r="BM8" s="405"/>
      <c r="BN8" s="405"/>
      <c r="BO8" s="406"/>
      <c r="BP8" s="414"/>
      <c r="BR8" s="407"/>
      <c r="BS8" s="407"/>
      <c r="BT8" s="406"/>
      <c r="BU8" s="405"/>
      <c r="BV8" s="405"/>
      <c r="BW8" s="406"/>
      <c r="BX8" s="414"/>
      <c r="BZ8" s="407"/>
      <c r="CA8" s="407"/>
      <c r="CB8" s="406"/>
      <c r="CC8" s="405"/>
      <c r="CD8" s="405"/>
      <c r="CE8" s="406"/>
      <c r="CF8" s="414"/>
      <c r="CH8" s="407"/>
      <c r="CI8" s="407"/>
      <c r="CJ8" s="406"/>
      <c r="CK8" s="405"/>
      <c r="CL8" s="405"/>
      <c r="CM8" s="406"/>
      <c r="CN8" s="414"/>
    </row>
    <row r="9" spans="1:93" ht="16.5" thickBot="1" x14ac:dyDescent="0.3">
      <c r="A9" s="157"/>
      <c r="B9" s="159" t="s">
        <v>161</v>
      </c>
      <c r="C9" s="190" t="s">
        <v>10</v>
      </c>
      <c r="D9" s="161"/>
      <c r="E9" s="166"/>
      <c r="F9" s="167"/>
      <c r="G9" s="167"/>
      <c r="H9" s="167"/>
      <c r="I9" s="167"/>
      <c r="J9" s="167"/>
      <c r="K9" s="168"/>
      <c r="N9" s="166"/>
      <c r="O9" s="167"/>
      <c r="P9" s="167"/>
      <c r="Q9" s="167"/>
      <c r="R9" s="167"/>
      <c r="S9" s="167"/>
      <c r="T9" s="168"/>
      <c r="V9" s="166"/>
      <c r="W9" s="167"/>
      <c r="X9" s="167"/>
      <c r="Y9" s="167"/>
      <c r="Z9" s="167"/>
      <c r="AA9" s="167"/>
      <c r="AB9" s="168"/>
      <c r="AD9" s="166"/>
      <c r="AE9" s="167"/>
      <c r="AF9" s="167"/>
      <c r="AG9" s="167"/>
      <c r="AH9" s="167"/>
      <c r="AI9" s="167"/>
      <c r="AJ9" s="168"/>
      <c r="AL9" s="166"/>
      <c r="AM9" s="167"/>
      <c r="AN9" s="167"/>
      <c r="AO9" s="167"/>
      <c r="AP9" s="167"/>
      <c r="AQ9" s="167"/>
      <c r="AR9" s="168"/>
      <c r="AT9" s="166"/>
      <c r="AU9" s="167"/>
      <c r="AV9" s="167"/>
      <c r="AW9" s="167"/>
      <c r="AX9" s="167"/>
      <c r="AY9" s="167"/>
      <c r="AZ9" s="168"/>
      <c r="BB9" s="166"/>
      <c r="BC9" s="167"/>
      <c r="BD9" s="167"/>
      <c r="BE9" s="167"/>
      <c r="BF9" s="167"/>
      <c r="BG9" s="167"/>
      <c r="BH9" s="168"/>
      <c r="BJ9" s="166"/>
      <c r="BK9" s="167"/>
      <c r="BL9" s="167"/>
      <c r="BM9" s="167"/>
      <c r="BN9" s="167"/>
      <c r="BO9" s="167"/>
      <c r="BP9" s="168"/>
      <c r="BR9" s="166"/>
      <c r="BS9" s="167"/>
      <c r="BT9" s="167"/>
      <c r="BU9" s="167"/>
      <c r="BV9" s="167"/>
      <c r="BW9" s="167"/>
      <c r="BX9" s="168"/>
      <c r="BZ9" s="166"/>
      <c r="CA9" s="167"/>
      <c r="CB9" s="167"/>
      <c r="CC9" s="167"/>
      <c r="CD9" s="167"/>
      <c r="CE9" s="167"/>
      <c r="CF9" s="168"/>
      <c r="CH9" s="166"/>
      <c r="CI9" s="167"/>
      <c r="CJ9" s="167"/>
      <c r="CK9" s="167"/>
      <c r="CL9" s="167"/>
      <c r="CM9" s="167"/>
      <c r="CN9" s="168"/>
    </row>
    <row r="10" spans="1:93" ht="15.75" thickBot="1" x14ac:dyDescent="0.3">
      <c r="A10" s="3"/>
      <c r="B10" s="41" t="s">
        <v>162</v>
      </c>
      <c r="C10" s="122"/>
      <c r="D10" s="160"/>
      <c r="E10" s="191"/>
      <c r="F10" s="192">
        <f t="shared" ref="F10" si="0">E10*$C$2</f>
        <v>0</v>
      </c>
      <c r="G10" s="192">
        <f t="shared" ref="G10" si="1">F10*0.15</f>
        <v>0</v>
      </c>
      <c r="H10" s="192"/>
      <c r="I10" s="192"/>
      <c r="J10" s="192"/>
      <c r="K10" s="250">
        <f t="shared" ref="K10" si="2">F10+G10+H10+I10+J10</f>
        <v>0</v>
      </c>
      <c r="L10" s="243" t="str">
        <f>IF(F10+G10+H10+I10+J10=K10,"OK","ERROR")</f>
        <v>OK</v>
      </c>
      <c r="N10" s="191"/>
      <c r="O10" s="192">
        <f t="shared" ref="O10" si="3">N10*$C$2</f>
        <v>0</v>
      </c>
      <c r="P10" s="192">
        <f t="shared" ref="P10" si="4">O10*0.15</f>
        <v>0</v>
      </c>
      <c r="Q10" s="192"/>
      <c r="R10" s="192">
        <f>I10</f>
        <v>0</v>
      </c>
      <c r="S10" s="192"/>
      <c r="T10" s="250">
        <f t="shared" ref="T10" si="5">O10+P10+Q10+R10+S10</f>
        <v>0</v>
      </c>
      <c r="V10" s="191"/>
      <c r="W10" s="192">
        <f t="shared" ref="W10" si="6">V10*$C$2</f>
        <v>0</v>
      </c>
      <c r="X10" s="192">
        <f t="shared" ref="X10" si="7">W10*0.15</f>
        <v>0</v>
      </c>
      <c r="Y10" s="192"/>
      <c r="Z10" s="192"/>
      <c r="AA10" s="192"/>
      <c r="AB10" s="250">
        <f t="shared" ref="AB10" si="8">W10+X10+Y10+Z10+AA10</f>
        <v>0</v>
      </c>
      <c r="AD10" s="191"/>
      <c r="AE10" s="192">
        <f t="shared" ref="AE10" si="9">AD10*$C$2</f>
        <v>0</v>
      </c>
      <c r="AF10" s="192">
        <f t="shared" ref="AF10" si="10">AE10*0.15</f>
        <v>0</v>
      </c>
      <c r="AG10" s="192"/>
      <c r="AH10" s="192"/>
      <c r="AI10" s="192"/>
      <c r="AJ10" s="250">
        <f t="shared" ref="AJ10" si="11">AE10+AF10+AG10+AH10+AI10</f>
        <v>0</v>
      </c>
      <c r="AL10" s="191"/>
      <c r="AM10" s="192">
        <f t="shared" ref="AM10" si="12">AL10*$C$2</f>
        <v>0</v>
      </c>
      <c r="AN10" s="192">
        <f t="shared" ref="AN10" si="13">AM10*0.15</f>
        <v>0</v>
      </c>
      <c r="AO10" s="192"/>
      <c r="AP10" s="192"/>
      <c r="AQ10" s="192"/>
      <c r="AR10" s="250">
        <f t="shared" ref="AR10" si="14">AM10+AN10+AO10+AP10+AQ10</f>
        <v>0</v>
      </c>
      <c r="AT10" s="191"/>
      <c r="AU10" s="192">
        <f t="shared" ref="AU10" si="15">AT10*$C$2</f>
        <v>0</v>
      </c>
      <c r="AV10" s="192">
        <f t="shared" ref="AV10" si="16">AU10*0.15</f>
        <v>0</v>
      </c>
      <c r="AW10" s="192"/>
      <c r="AX10" s="192"/>
      <c r="AY10" s="192"/>
      <c r="AZ10" s="250">
        <f t="shared" ref="AZ10" si="17">AU10+AV10+AW10+AX10+AY10</f>
        <v>0</v>
      </c>
      <c r="BB10" s="191"/>
      <c r="BC10" s="192">
        <f t="shared" ref="BC10" si="18">BB10*$C$2</f>
        <v>0</v>
      </c>
      <c r="BD10" s="192">
        <f t="shared" ref="BD10" si="19">BC10*0.15</f>
        <v>0</v>
      </c>
      <c r="BE10" s="192"/>
      <c r="BF10" s="192"/>
      <c r="BG10" s="192"/>
      <c r="BH10" s="250">
        <f t="shared" ref="BH10" si="20">BC10+BD10+BE10+BF10+BG10</f>
        <v>0</v>
      </c>
      <c r="BJ10" s="191"/>
      <c r="BK10" s="192">
        <f t="shared" ref="BK10" si="21">BJ10*$C$2</f>
        <v>0</v>
      </c>
      <c r="BL10" s="192">
        <f t="shared" ref="BL10" si="22">BK10*0.15</f>
        <v>0</v>
      </c>
      <c r="BM10" s="192"/>
      <c r="BN10" s="192"/>
      <c r="BO10" s="192"/>
      <c r="BP10" s="250">
        <f t="shared" ref="BP10" si="23">BK10+BL10+BM10+BN10+BO10</f>
        <v>0</v>
      </c>
      <c r="BR10" s="191"/>
      <c r="BS10" s="192">
        <f t="shared" ref="BS10" si="24">BR10*$C$2</f>
        <v>0</v>
      </c>
      <c r="BT10" s="192">
        <f t="shared" ref="BT10" si="25">BS10*0.15</f>
        <v>0</v>
      </c>
      <c r="BU10" s="192"/>
      <c r="BV10" s="192"/>
      <c r="BW10" s="192"/>
      <c r="BX10" s="250">
        <f t="shared" ref="BX10" si="26">BS10+BT10+BU10+BV10+BW10</f>
        <v>0</v>
      </c>
      <c r="BZ10" s="191"/>
      <c r="CA10" s="192">
        <f t="shared" ref="CA10" si="27">BZ10*$C$2</f>
        <v>0</v>
      </c>
      <c r="CB10" s="192">
        <f t="shared" ref="CB10" si="28">CA10*0.15</f>
        <v>0</v>
      </c>
      <c r="CC10" s="192"/>
      <c r="CD10" s="192"/>
      <c r="CE10" s="192"/>
      <c r="CF10" s="250">
        <f t="shared" ref="CF10" si="29">CA10+CB10+CC10+CD10+CE10</f>
        <v>0</v>
      </c>
      <c r="CH10" s="191"/>
      <c r="CI10" s="192">
        <f>O10+W10+AE10+AM10+AU10+BC10+BK10+BS10+CA10</f>
        <v>0</v>
      </c>
      <c r="CJ10" s="192">
        <f t="shared" ref="CJ10:CM10" si="30">P10+X10+AF10+AN10+AV10+BD10+BL10+BT10+CB10</f>
        <v>0</v>
      </c>
      <c r="CK10" s="192">
        <f t="shared" si="30"/>
        <v>0</v>
      </c>
      <c r="CL10" s="192">
        <f t="shared" si="30"/>
        <v>0</v>
      </c>
      <c r="CM10" s="192">
        <f t="shared" si="30"/>
        <v>0</v>
      </c>
      <c r="CN10" s="250">
        <f t="shared" ref="CN10" si="31">CI10+CJ10+CK10+CL10+CM10</f>
        <v>0</v>
      </c>
      <c r="CO10" s="243" t="str">
        <f>IF(CN10=K10,"OK","ERROR")</f>
        <v>OK</v>
      </c>
    </row>
    <row r="11" spans="1:93" ht="16.5" thickBot="1" x14ac:dyDescent="0.3">
      <c r="A11" s="157"/>
      <c r="B11" s="159" t="s">
        <v>83</v>
      </c>
      <c r="C11" s="158"/>
      <c r="D11" s="161"/>
      <c r="E11" s="193"/>
      <c r="F11" s="194">
        <f>SUM(F10)</f>
        <v>0</v>
      </c>
      <c r="G11" s="194">
        <f t="shared" ref="G11:K11" si="32">SUM(G10)</f>
        <v>0</v>
      </c>
      <c r="H11" s="195">
        <f t="shared" si="32"/>
        <v>0</v>
      </c>
      <c r="I11" s="195">
        <f t="shared" si="32"/>
        <v>0</v>
      </c>
      <c r="J11" s="195">
        <f t="shared" si="32"/>
        <v>0</v>
      </c>
      <c r="K11" s="194">
        <f t="shared" si="32"/>
        <v>0</v>
      </c>
      <c r="L11" s="243" t="str">
        <f t="shared" ref="L11:L93" si="33">IF(F11+G11+H11+I11+J11=K11,"OK","ERROR")</f>
        <v>OK</v>
      </c>
      <c r="N11" s="193"/>
      <c r="O11" s="194">
        <f>SUM(O10)</f>
        <v>0</v>
      </c>
      <c r="P11" s="194">
        <f t="shared" ref="P11:T11" si="34">SUM(P10)</f>
        <v>0</v>
      </c>
      <c r="Q11" s="195">
        <f t="shared" si="34"/>
        <v>0</v>
      </c>
      <c r="R11" s="195">
        <f t="shared" si="34"/>
        <v>0</v>
      </c>
      <c r="S11" s="195">
        <f t="shared" si="34"/>
        <v>0</v>
      </c>
      <c r="T11" s="194">
        <f t="shared" si="34"/>
        <v>0</v>
      </c>
      <c r="V11" s="193"/>
      <c r="W11" s="194">
        <f>SUM(W10)</f>
        <v>0</v>
      </c>
      <c r="X11" s="194">
        <f t="shared" ref="X11:AB11" si="35">SUM(X10)</f>
        <v>0</v>
      </c>
      <c r="Y11" s="195">
        <f t="shared" si="35"/>
        <v>0</v>
      </c>
      <c r="Z11" s="195">
        <f t="shared" si="35"/>
        <v>0</v>
      </c>
      <c r="AA11" s="195">
        <f t="shared" si="35"/>
        <v>0</v>
      </c>
      <c r="AB11" s="194">
        <f t="shared" si="35"/>
        <v>0</v>
      </c>
      <c r="AD11" s="193"/>
      <c r="AE11" s="194">
        <f>SUM(AE10)</f>
        <v>0</v>
      </c>
      <c r="AF11" s="194">
        <f t="shared" ref="AF11:AJ11" si="36">SUM(AF10)</f>
        <v>0</v>
      </c>
      <c r="AG11" s="195">
        <f t="shared" si="36"/>
        <v>0</v>
      </c>
      <c r="AH11" s="195">
        <f t="shared" si="36"/>
        <v>0</v>
      </c>
      <c r="AI11" s="195">
        <f t="shared" si="36"/>
        <v>0</v>
      </c>
      <c r="AJ11" s="194">
        <f t="shared" si="36"/>
        <v>0</v>
      </c>
      <c r="AL11" s="193"/>
      <c r="AM11" s="194">
        <f>SUM(AM10)</f>
        <v>0</v>
      </c>
      <c r="AN11" s="194">
        <f t="shared" ref="AN11:AR11" si="37">SUM(AN10)</f>
        <v>0</v>
      </c>
      <c r="AO11" s="195">
        <f t="shared" si="37"/>
        <v>0</v>
      </c>
      <c r="AP11" s="195">
        <f t="shared" si="37"/>
        <v>0</v>
      </c>
      <c r="AQ11" s="195">
        <f t="shared" si="37"/>
        <v>0</v>
      </c>
      <c r="AR11" s="194">
        <f t="shared" si="37"/>
        <v>0</v>
      </c>
      <c r="AT11" s="193"/>
      <c r="AU11" s="194">
        <f>SUM(AU10)</f>
        <v>0</v>
      </c>
      <c r="AV11" s="194">
        <f t="shared" ref="AV11:AZ11" si="38">SUM(AV10)</f>
        <v>0</v>
      </c>
      <c r="AW11" s="195">
        <f t="shared" si="38"/>
        <v>0</v>
      </c>
      <c r="AX11" s="195">
        <f t="shared" si="38"/>
        <v>0</v>
      </c>
      <c r="AY11" s="195">
        <f t="shared" si="38"/>
        <v>0</v>
      </c>
      <c r="AZ11" s="194">
        <f t="shared" si="38"/>
        <v>0</v>
      </c>
      <c r="BB11" s="193"/>
      <c r="BC11" s="194">
        <f>SUM(BC10)</f>
        <v>0</v>
      </c>
      <c r="BD11" s="194">
        <f t="shared" ref="BD11:BH11" si="39">SUM(BD10)</f>
        <v>0</v>
      </c>
      <c r="BE11" s="195">
        <f t="shared" si="39"/>
        <v>0</v>
      </c>
      <c r="BF11" s="195">
        <f t="shared" si="39"/>
        <v>0</v>
      </c>
      <c r="BG11" s="195">
        <f t="shared" si="39"/>
        <v>0</v>
      </c>
      <c r="BH11" s="194">
        <f t="shared" si="39"/>
        <v>0</v>
      </c>
      <c r="BJ11" s="193"/>
      <c r="BK11" s="194">
        <f>SUM(BK10)</f>
        <v>0</v>
      </c>
      <c r="BL11" s="194">
        <f t="shared" ref="BL11:BP11" si="40">SUM(BL10)</f>
        <v>0</v>
      </c>
      <c r="BM11" s="195">
        <f t="shared" si="40"/>
        <v>0</v>
      </c>
      <c r="BN11" s="195">
        <f t="shared" si="40"/>
        <v>0</v>
      </c>
      <c r="BO11" s="195">
        <f t="shared" si="40"/>
        <v>0</v>
      </c>
      <c r="BP11" s="194">
        <f t="shared" si="40"/>
        <v>0</v>
      </c>
      <c r="BR11" s="193"/>
      <c r="BS11" s="194">
        <f>SUM(BS10)</f>
        <v>0</v>
      </c>
      <c r="BT11" s="194">
        <f t="shared" ref="BT11:BX11" si="41">SUM(BT10)</f>
        <v>0</v>
      </c>
      <c r="BU11" s="195">
        <f t="shared" si="41"/>
        <v>0</v>
      </c>
      <c r="BV11" s="195">
        <f t="shared" si="41"/>
        <v>0</v>
      </c>
      <c r="BW11" s="195">
        <f t="shared" si="41"/>
        <v>0</v>
      </c>
      <c r="BX11" s="194">
        <f t="shared" si="41"/>
        <v>0</v>
      </c>
      <c r="BZ11" s="193"/>
      <c r="CA11" s="194">
        <f>SUM(CA10)</f>
        <v>0</v>
      </c>
      <c r="CB11" s="194">
        <f t="shared" ref="CB11:CF11" si="42">SUM(CB10)</f>
        <v>0</v>
      </c>
      <c r="CC11" s="195">
        <f t="shared" si="42"/>
        <v>0</v>
      </c>
      <c r="CD11" s="195">
        <f t="shared" si="42"/>
        <v>0</v>
      </c>
      <c r="CE11" s="195">
        <f t="shared" si="42"/>
        <v>0</v>
      </c>
      <c r="CF11" s="194">
        <f t="shared" si="42"/>
        <v>0</v>
      </c>
      <c r="CH11" s="193"/>
      <c r="CI11" s="194">
        <f>SUM(CI10)</f>
        <v>0</v>
      </c>
      <c r="CJ11" s="194">
        <f t="shared" ref="CJ11:CN11" si="43">SUM(CJ10)</f>
        <v>0</v>
      </c>
      <c r="CK11" s="195">
        <f t="shared" si="43"/>
        <v>0</v>
      </c>
      <c r="CL11" s="195">
        <f t="shared" si="43"/>
        <v>0</v>
      </c>
      <c r="CM11" s="195">
        <f t="shared" si="43"/>
        <v>0</v>
      </c>
      <c r="CN11" s="194">
        <f t="shared" si="43"/>
        <v>0</v>
      </c>
      <c r="CO11" s="243" t="str">
        <f t="shared" ref="CO11:CO74" si="44">IF(CN11=K11,"OK","ERROR")</f>
        <v>OK</v>
      </c>
    </row>
    <row r="12" spans="1:93" ht="16.5" thickBot="1" x14ac:dyDescent="0.3">
      <c r="A12" s="1"/>
      <c r="B12" s="26" t="s">
        <v>11</v>
      </c>
      <c r="C12" s="2" t="s">
        <v>10</v>
      </c>
      <c r="D12" s="162"/>
      <c r="E12" s="171"/>
      <c r="F12" s="2"/>
      <c r="G12" s="2"/>
      <c r="H12" s="2"/>
      <c r="I12" s="2"/>
      <c r="J12" s="2"/>
      <c r="K12" s="172"/>
      <c r="L12" s="243" t="str">
        <f t="shared" si="33"/>
        <v>OK</v>
      </c>
      <c r="N12" s="171"/>
      <c r="O12" s="2"/>
      <c r="P12" s="2"/>
      <c r="Q12" s="2"/>
      <c r="R12" s="2"/>
      <c r="S12" s="2"/>
      <c r="T12" s="172"/>
      <c r="V12" s="171"/>
      <c r="W12" s="2"/>
      <c r="X12" s="2"/>
      <c r="Y12" s="2"/>
      <c r="Z12" s="2"/>
      <c r="AA12" s="2"/>
      <c r="AB12" s="172"/>
      <c r="AD12" s="171"/>
      <c r="AE12" s="2"/>
      <c r="AF12" s="2"/>
      <c r="AG12" s="2"/>
      <c r="AH12" s="2"/>
      <c r="AI12" s="2"/>
      <c r="AJ12" s="172"/>
      <c r="AL12" s="171"/>
      <c r="AM12" s="2"/>
      <c r="AN12" s="2"/>
      <c r="AO12" s="2"/>
      <c r="AP12" s="2"/>
      <c r="AQ12" s="2"/>
      <c r="AR12" s="172"/>
      <c r="AT12" s="171"/>
      <c r="AU12" s="2"/>
      <c r="AV12" s="2"/>
      <c r="AW12" s="2"/>
      <c r="AX12" s="2"/>
      <c r="AY12" s="2"/>
      <c r="AZ12" s="172"/>
      <c r="BB12" s="171"/>
      <c r="BC12" s="2"/>
      <c r="BD12" s="2"/>
      <c r="BE12" s="2"/>
      <c r="BF12" s="2"/>
      <c r="BG12" s="2"/>
      <c r="BH12" s="172"/>
      <c r="BJ12" s="171"/>
      <c r="BK12" s="2"/>
      <c r="BL12" s="2"/>
      <c r="BM12" s="2"/>
      <c r="BN12" s="2"/>
      <c r="BO12" s="2"/>
      <c r="BP12" s="172"/>
      <c r="BR12" s="171"/>
      <c r="BS12" s="2"/>
      <c r="BT12" s="2"/>
      <c r="BU12" s="2"/>
      <c r="BV12" s="2"/>
      <c r="BW12" s="2"/>
      <c r="BX12" s="172"/>
      <c r="BZ12" s="171"/>
      <c r="CA12" s="2"/>
      <c r="CB12" s="2"/>
      <c r="CC12" s="2"/>
      <c r="CD12" s="2"/>
      <c r="CE12" s="2"/>
      <c r="CF12" s="172"/>
      <c r="CH12" s="171"/>
      <c r="CI12" s="2"/>
      <c r="CJ12" s="2"/>
      <c r="CK12" s="2"/>
      <c r="CL12" s="2"/>
      <c r="CM12" s="2"/>
      <c r="CN12" s="172"/>
      <c r="CO12" s="243" t="str">
        <f t="shared" si="44"/>
        <v>OK</v>
      </c>
    </row>
    <row r="13" spans="1:93" ht="15.75" thickBot="1" x14ac:dyDescent="0.3">
      <c r="A13" s="14"/>
      <c r="B13" s="48" t="s">
        <v>29</v>
      </c>
      <c r="C13" s="53"/>
      <c r="D13" s="53"/>
      <c r="E13" s="173"/>
      <c r="F13" s="15"/>
      <c r="G13" s="15"/>
      <c r="H13" s="15"/>
      <c r="I13" s="15"/>
      <c r="J13" s="15"/>
      <c r="K13" s="174"/>
      <c r="L13" s="243" t="str">
        <f t="shared" si="33"/>
        <v>OK</v>
      </c>
      <c r="N13" s="173"/>
      <c r="O13" s="15"/>
      <c r="P13" s="15"/>
      <c r="Q13" s="15"/>
      <c r="R13" s="15"/>
      <c r="S13" s="15"/>
      <c r="T13" s="174"/>
      <c r="V13" s="173"/>
      <c r="W13" s="15"/>
      <c r="X13" s="15"/>
      <c r="Y13" s="15"/>
      <c r="Z13" s="15"/>
      <c r="AA13" s="15"/>
      <c r="AB13" s="174"/>
      <c r="AD13" s="173"/>
      <c r="AE13" s="15"/>
      <c r="AF13" s="15"/>
      <c r="AG13" s="15"/>
      <c r="AH13" s="15"/>
      <c r="AI13" s="15"/>
      <c r="AJ13" s="174"/>
      <c r="AL13" s="173"/>
      <c r="AM13" s="15"/>
      <c r="AN13" s="15"/>
      <c r="AO13" s="15"/>
      <c r="AP13" s="15"/>
      <c r="AQ13" s="15"/>
      <c r="AR13" s="174"/>
      <c r="AT13" s="173"/>
      <c r="AU13" s="15"/>
      <c r="AV13" s="15"/>
      <c r="AW13" s="15"/>
      <c r="AX13" s="15"/>
      <c r="AY13" s="15"/>
      <c r="AZ13" s="174"/>
      <c r="BB13" s="173"/>
      <c r="BC13" s="15"/>
      <c r="BD13" s="15"/>
      <c r="BE13" s="15"/>
      <c r="BF13" s="15"/>
      <c r="BG13" s="15"/>
      <c r="BH13" s="174"/>
      <c r="BJ13" s="173"/>
      <c r="BK13" s="15"/>
      <c r="BL13" s="15"/>
      <c r="BM13" s="15"/>
      <c r="BN13" s="15"/>
      <c r="BO13" s="15"/>
      <c r="BP13" s="174"/>
      <c r="BR13" s="173"/>
      <c r="BS13" s="15"/>
      <c r="BT13" s="15"/>
      <c r="BU13" s="15"/>
      <c r="BV13" s="15"/>
      <c r="BW13" s="15"/>
      <c r="BX13" s="174"/>
      <c r="BZ13" s="173"/>
      <c r="CA13" s="15"/>
      <c r="CB13" s="15"/>
      <c r="CC13" s="15"/>
      <c r="CD13" s="15"/>
      <c r="CE13" s="15"/>
      <c r="CF13" s="174"/>
      <c r="CH13" s="173"/>
      <c r="CI13" s="15"/>
      <c r="CJ13" s="15"/>
      <c r="CK13" s="15"/>
      <c r="CL13" s="15"/>
      <c r="CM13" s="15"/>
      <c r="CN13" s="174"/>
      <c r="CO13" s="243" t="str">
        <f t="shared" si="44"/>
        <v>OK</v>
      </c>
    </row>
    <row r="14" spans="1:93" ht="15.75" thickBot="1" x14ac:dyDescent="0.3">
      <c r="A14" s="3"/>
      <c r="B14" s="92" t="s">
        <v>30</v>
      </c>
      <c r="C14" s="93" t="s">
        <v>10</v>
      </c>
      <c r="D14" s="160" t="s">
        <v>41</v>
      </c>
      <c r="E14" s="169"/>
      <c r="F14" s="39">
        <f>E14*$C$2</f>
        <v>0</v>
      </c>
      <c r="G14" s="39">
        <f>F14*0.15</f>
        <v>0</v>
      </c>
      <c r="H14" s="39"/>
      <c r="I14" s="39"/>
      <c r="J14" s="39"/>
      <c r="K14" s="170">
        <f>F14+G14+H14+I14+J14</f>
        <v>0</v>
      </c>
      <c r="L14" s="243" t="str">
        <f t="shared" si="33"/>
        <v>OK</v>
      </c>
      <c r="N14" s="169"/>
      <c r="O14" s="39">
        <f t="shared" ref="O14:O20" si="45">F14</f>
        <v>0</v>
      </c>
      <c r="P14" s="39">
        <f>O14*0.15</f>
        <v>0</v>
      </c>
      <c r="Q14" s="39"/>
      <c r="R14" s="39"/>
      <c r="S14" s="39"/>
      <c r="T14" s="170">
        <f>O14+P14+Q14+R14+S14</f>
        <v>0</v>
      </c>
      <c r="V14" s="169"/>
      <c r="W14" s="39"/>
      <c r="X14" s="39">
        <f>W14*0.15</f>
        <v>0</v>
      </c>
      <c r="Y14" s="39"/>
      <c r="Z14" s="39"/>
      <c r="AA14" s="39"/>
      <c r="AB14" s="170">
        <f>W14+X14+Y14+Z14+AA14</f>
        <v>0</v>
      </c>
      <c r="AD14" s="169"/>
      <c r="AE14" s="39"/>
      <c r="AF14" s="39">
        <f>AE14*0.15</f>
        <v>0</v>
      </c>
      <c r="AG14" s="39"/>
      <c r="AH14" s="39"/>
      <c r="AI14" s="39"/>
      <c r="AJ14" s="170">
        <f>AE14+AF14+AG14+AH14+AI14</f>
        <v>0</v>
      </c>
      <c r="AL14" s="169"/>
      <c r="AM14" s="39"/>
      <c r="AN14" s="39">
        <f>AM14*0.15</f>
        <v>0</v>
      </c>
      <c r="AO14" s="39"/>
      <c r="AP14" s="39"/>
      <c r="AQ14" s="39"/>
      <c r="AR14" s="170">
        <f>AM14+AN14+AO14+AP14+AQ14</f>
        <v>0</v>
      </c>
      <c r="AT14" s="169"/>
      <c r="AU14" s="39"/>
      <c r="AV14" s="39">
        <f>AU14*0.15</f>
        <v>0</v>
      </c>
      <c r="AW14" s="39"/>
      <c r="AX14" s="39"/>
      <c r="AY14" s="39"/>
      <c r="AZ14" s="170">
        <f>AU14+AV14+AW14+AX14+AY14</f>
        <v>0</v>
      </c>
      <c r="BB14" s="169"/>
      <c r="BC14" s="39"/>
      <c r="BD14" s="39">
        <f>BC14*0.15</f>
        <v>0</v>
      </c>
      <c r="BE14" s="39"/>
      <c r="BF14" s="39"/>
      <c r="BG14" s="39"/>
      <c r="BH14" s="170">
        <f>BC14+BD14+BE14+BF14+BG14</f>
        <v>0</v>
      </c>
      <c r="BJ14" s="169"/>
      <c r="BK14" s="39"/>
      <c r="BL14" s="39">
        <f>BK14*0.15</f>
        <v>0</v>
      </c>
      <c r="BM14" s="39"/>
      <c r="BN14" s="39"/>
      <c r="BO14" s="39"/>
      <c r="BP14" s="170">
        <f>BK14+BL14+BM14+BN14+BO14</f>
        <v>0</v>
      </c>
      <c r="BR14" s="169"/>
      <c r="BS14" s="39"/>
      <c r="BT14" s="39">
        <f>BS14*0.15</f>
        <v>0</v>
      </c>
      <c r="BU14" s="39"/>
      <c r="BV14" s="39"/>
      <c r="BW14" s="39"/>
      <c r="BX14" s="170">
        <f>BS14+BT14+BU14+BV14+BW14</f>
        <v>0</v>
      </c>
      <c r="BZ14" s="169"/>
      <c r="CA14" s="39"/>
      <c r="CB14" s="39">
        <f>CA14*0.15</f>
        <v>0</v>
      </c>
      <c r="CC14" s="39"/>
      <c r="CD14" s="39"/>
      <c r="CE14" s="39"/>
      <c r="CF14" s="170">
        <f>CA14+CB14+CC14+CD14+CE14</f>
        <v>0</v>
      </c>
      <c r="CH14" s="169"/>
      <c r="CI14" s="192">
        <f t="shared" ref="CI14:CM21" si="46">O14+W14+AE14+AM14+AU14+BC14+BK14+BS14+CA14</f>
        <v>0</v>
      </c>
      <c r="CJ14" s="192">
        <f t="shared" si="46"/>
        <v>0</v>
      </c>
      <c r="CK14" s="192">
        <f t="shared" si="46"/>
        <v>0</v>
      </c>
      <c r="CL14" s="192">
        <f t="shared" si="46"/>
        <v>0</v>
      </c>
      <c r="CM14" s="192">
        <f t="shared" si="46"/>
        <v>0</v>
      </c>
      <c r="CN14" s="170">
        <f>CI14+CJ14+CK14+CL14+CM14</f>
        <v>0</v>
      </c>
      <c r="CO14" s="243" t="str">
        <f t="shared" si="44"/>
        <v>OK</v>
      </c>
    </row>
    <row r="15" spans="1:93" ht="15.75" thickBot="1" x14ac:dyDescent="0.3">
      <c r="A15" s="3"/>
      <c r="B15" s="92" t="s">
        <v>31</v>
      </c>
      <c r="C15" s="93" t="s">
        <v>10</v>
      </c>
      <c r="D15" s="160" t="s">
        <v>41</v>
      </c>
      <c r="E15" s="169">
        <v>1</v>
      </c>
      <c r="F15" s="39">
        <f t="shared" ref="F15:F31" si="47">E15*$C$2</f>
        <v>130</v>
      </c>
      <c r="G15" s="39">
        <f t="shared" ref="G15:G31" si="48">F15*0.15</f>
        <v>19.5</v>
      </c>
      <c r="H15" s="39"/>
      <c r="I15" s="39"/>
      <c r="J15" s="39"/>
      <c r="K15" s="170">
        <f t="shared" ref="K15:K31" si="49">F15+G15+H15+I15+J15</f>
        <v>149.5</v>
      </c>
      <c r="L15" s="243" t="str">
        <f t="shared" si="33"/>
        <v>OK</v>
      </c>
      <c r="N15" s="169"/>
      <c r="O15" s="39">
        <f t="shared" si="45"/>
        <v>130</v>
      </c>
      <c r="P15" s="39">
        <f t="shared" ref="P15:P21" si="50">O15*0.15</f>
        <v>19.5</v>
      </c>
      <c r="Q15" s="39"/>
      <c r="R15" s="39"/>
      <c r="S15" s="39"/>
      <c r="T15" s="170">
        <f t="shared" ref="T15:T21" si="51">O15+P15+Q15+R15+S15</f>
        <v>149.5</v>
      </c>
      <c r="V15" s="169"/>
      <c r="W15" s="39"/>
      <c r="X15" s="39">
        <f t="shared" ref="X15:X21" si="52">W15*0.15</f>
        <v>0</v>
      </c>
      <c r="Y15" s="39"/>
      <c r="Z15" s="39"/>
      <c r="AA15" s="39"/>
      <c r="AB15" s="170">
        <f t="shared" ref="AB15:AB21" si="53">W15+X15+Y15+Z15+AA15</f>
        <v>0</v>
      </c>
      <c r="AD15" s="169"/>
      <c r="AE15" s="39"/>
      <c r="AF15" s="39">
        <f t="shared" ref="AF15:AF21" si="54">AE15*0.15</f>
        <v>0</v>
      </c>
      <c r="AG15" s="39"/>
      <c r="AH15" s="39"/>
      <c r="AI15" s="39"/>
      <c r="AJ15" s="170">
        <f t="shared" ref="AJ15:AJ21" si="55">AE15+AF15+AG15+AH15+AI15</f>
        <v>0</v>
      </c>
      <c r="AL15" s="169"/>
      <c r="AM15" s="39"/>
      <c r="AN15" s="39">
        <f t="shared" ref="AN15:AN21" si="56">AM15*0.15</f>
        <v>0</v>
      </c>
      <c r="AO15" s="39"/>
      <c r="AP15" s="39"/>
      <c r="AQ15" s="39"/>
      <c r="AR15" s="170">
        <f t="shared" ref="AR15:AR21" si="57">AM15+AN15+AO15+AP15+AQ15</f>
        <v>0</v>
      </c>
      <c r="AT15" s="169"/>
      <c r="AU15" s="39"/>
      <c r="AV15" s="39">
        <f t="shared" ref="AV15:AV21" si="58">AU15*0.15</f>
        <v>0</v>
      </c>
      <c r="AW15" s="39"/>
      <c r="AX15" s="39"/>
      <c r="AY15" s="39"/>
      <c r="AZ15" s="170">
        <f t="shared" ref="AZ15:AZ21" si="59">AU15+AV15+AW15+AX15+AY15</f>
        <v>0</v>
      </c>
      <c r="BB15" s="169"/>
      <c r="BC15" s="39"/>
      <c r="BD15" s="39">
        <f t="shared" ref="BD15:BD21" si="60">BC15*0.15</f>
        <v>0</v>
      </c>
      <c r="BE15" s="39"/>
      <c r="BF15" s="39"/>
      <c r="BG15" s="39"/>
      <c r="BH15" s="170">
        <f t="shared" ref="BH15:BH21" si="61">BC15+BD15+BE15+BF15+BG15</f>
        <v>0</v>
      </c>
      <c r="BJ15" s="169"/>
      <c r="BK15" s="39"/>
      <c r="BL15" s="39">
        <f t="shared" ref="BL15:BL21" si="62">BK15*0.15</f>
        <v>0</v>
      </c>
      <c r="BM15" s="39"/>
      <c r="BN15" s="39"/>
      <c r="BO15" s="39"/>
      <c r="BP15" s="170">
        <f t="shared" ref="BP15:BP21" si="63">BK15+BL15+BM15+BN15+BO15</f>
        <v>0</v>
      </c>
      <c r="BR15" s="169"/>
      <c r="BS15" s="39"/>
      <c r="BT15" s="39">
        <f t="shared" ref="BT15:BT21" si="64">BS15*0.15</f>
        <v>0</v>
      </c>
      <c r="BU15" s="39"/>
      <c r="BV15" s="39"/>
      <c r="BW15" s="39"/>
      <c r="BX15" s="170">
        <f t="shared" ref="BX15:BX21" si="65">BS15+BT15+BU15+BV15+BW15</f>
        <v>0</v>
      </c>
      <c r="BZ15" s="169"/>
      <c r="CA15" s="39"/>
      <c r="CB15" s="39">
        <f t="shared" ref="CB15:CB21" si="66">CA15*0.15</f>
        <v>0</v>
      </c>
      <c r="CC15" s="39"/>
      <c r="CD15" s="39"/>
      <c r="CE15" s="39"/>
      <c r="CF15" s="170">
        <f t="shared" ref="CF15:CF21" si="67">CA15+CB15+CC15+CD15+CE15</f>
        <v>0</v>
      </c>
      <c r="CH15" s="169"/>
      <c r="CI15" s="192">
        <f t="shared" si="46"/>
        <v>130</v>
      </c>
      <c r="CJ15" s="192">
        <f t="shared" si="46"/>
        <v>19.5</v>
      </c>
      <c r="CK15" s="192">
        <f t="shared" si="46"/>
        <v>0</v>
      </c>
      <c r="CL15" s="192">
        <f t="shared" si="46"/>
        <v>0</v>
      </c>
      <c r="CM15" s="192">
        <f t="shared" si="46"/>
        <v>0</v>
      </c>
      <c r="CN15" s="170">
        <f t="shared" ref="CN15:CN21" si="68">CI15+CJ15+CK15+CL15+CM15</f>
        <v>149.5</v>
      </c>
      <c r="CO15" s="243" t="str">
        <f t="shared" si="44"/>
        <v>OK</v>
      </c>
    </row>
    <row r="16" spans="1:93" ht="15.75" thickBot="1" x14ac:dyDescent="0.3">
      <c r="A16" s="3"/>
      <c r="B16" s="92" t="s">
        <v>32</v>
      </c>
      <c r="C16" s="93" t="s">
        <v>10</v>
      </c>
      <c r="D16" s="160" t="s">
        <v>41</v>
      </c>
      <c r="E16" s="169">
        <v>2</v>
      </c>
      <c r="F16" s="39">
        <f t="shared" si="47"/>
        <v>260</v>
      </c>
      <c r="G16" s="39">
        <f t="shared" si="48"/>
        <v>39</v>
      </c>
      <c r="H16" s="39"/>
      <c r="I16" s="39"/>
      <c r="J16" s="39"/>
      <c r="K16" s="170">
        <f t="shared" si="49"/>
        <v>299</v>
      </c>
      <c r="L16" s="243" t="str">
        <f t="shared" si="33"/>
        <v>OK</v>
      </c>
      <c r="N16" s="169"/>
      <c r="O16" s="39">
        <f t="shared" si="45"/>
        <v>260</v>
      </c>
      <c r="P16" s="39">
        <f t="shared" si="50"/>
        <v>39</v>
      </c>
      <c r="Q16" s="39"/>
      <c r="R16" s="39"/>
      <c r="S16" s="39"/>
      <c r="T16" s="170">
        <f t="shared" si="51"/>
        <v>299</v>
      </c>
      <c r="V16" s="169"/>
      <c r="W16" s="39"/>
      <c r="X16" s="39">
        <f t="shared" si="52"/>
        <v>0</v>
      </c>
      <c r="Y16" s="39"/>
      <c r="Z16" s="39"/>
      <c r="AA16" s="39"/>
      <c r="AB16" s="170">
        <f t="shared" si="53"/>
        <v>0</v>
      </c>
      <c r="AD16" s="169"/>
      <c r="AE16" s="39"/>
      <c r="AF16" s="39">
        <f t="shared" si="54"/>
        <v>0</v>
      </c>
      <c r="AG16" s="39"/>
      <c r="AH16" s="39"/>
      <c r="AI16" s="39"/>
      <c r="AJ16" s="170">
        <f t="shared" si="55"/>
        <v>0</v>
      </c>
      <c r="AL16" s="169"/>
      <c r="AM16" s="39"/>
      <c r="AN16" s="39">
        <f t="shared" si="56"/>
        <v>0</v>
      </c>
      <c r="AO16" s="39"/>
      <c r="AP16" s="39"/>
      <c r="AQ16" s="39"/>
      <c r="AR16" s="170">
        <f t="shared" si="57"/>
        <v>0</v>
      </c>
      <c r="AT16" s="169"/>
      <c r="AU16" s="39"/>
      <c r="AV16" s="39">
        <f t="shared" si="58"/>
        <v>0</v>
      </c>
      <c r="AW16" s="39"/>
      <c r="AX16" s="39"/>
      <c r="AY16" s="39"/>
      <c r="AZ16" s="170">
        <f t="shared" si="59"/>
        <v>0</v>
      </c>
      <c r="BB16" s="169"/>
      <c r="BC16" s="39"/>
      <c r="BD16" s="39">
        <f t="shared" si="60"/>
        <v>0</v>
      </c>
      <c r="BE16" s="39"/>
      <c r="BF16" s="39"/>
      <c r="BG16" s="39"/>
      <c r="BH16" s="170">
        <f t="shared" si="61"/>
        <v>0</v>
      </c>
      <c r="BJ16" s="169"/>
      <c r="BK16" s="39"/>
      <c r="BL16" s="39">
        <f t="shared" si="62"/>
        <v>0</v>
      </c>
      <c r="BM16" s="39"/>
      <c r="BN16" s="39"/>
      <c r="BO16" s="39"/>
      <c r="BP16" s="170">
        <f t="shared" si="63"/>
        <v>0</v>
      </c>
      <c r="BR16" s="169"/>
      <c r="BS16" s="39"/>
      <c r="BT16" s="39">
        <f t="shared" si="64"/>
        <v>0</v>
      </c>
      <c r="BU16" s="39"/>
      <c r="BV16" s="39"/>
      <c r="BW16" s="39"/>
      <c r="BX16" s="170">
        <f t="shared" si="65"/>
        <v>0</v>
      </c>
      <c r="BZ16" s="169"/>
      <c r="CA16" s="39"/>
      <c r="CB16" s="39">
        <f t="shared" si="66"/>
        <v>0</v>
      </c>
      <c r="CC16" s="39"/>
      <c r="CD16" s="39"/>
      <c r="CE16" s="39"/>
      <c r="CF16" s="170">
        <f t="shared" si="67"/>
        <v>0</v>
      </c>
      <c r="CH16" s="169"/>
      <c r="CI16" s="192">
        <f t="shared" si="46"/>
        <v>260</v>
      </c>
      <c r="CJ16" s="192">
        <f t="shared" si="46"/>
        <v>39</v>
      </c>
      <c r="CK16" s="192">
        <f t="shared" si="46"/>
        <v>0</v>
      </c>
      <c r="CL16" s="192">
        <f t="shared" si="46"/>
        <v>0</v>
      </c>
      <c r="CM16" s="192">
        <f t="shared" si="46"/>
        <v>0</v>
      </c>
      <c r="CN16" s="170">
        <f t="shared" si="68"/>
        <v>299</v>
      </c>
      <c r="CO16" s="243" t="str">
        <f t="shared" si="44"/>
        <v>OK</v>
      </c>
    </row>
    <row r="17" spans="1:93" ht="15.75" thickBot="1" x14ac:dyDescent="0.3">
      <c r="A17" s="3"/>
      <c r="B17" s="92" t="s">
        <v>33</v>
      </c>
      <c r="C17" s="93" t="s">
        <v>10</v>
      </c>
      <c r="D17" s="160" t="s">
        <v>41</v>
      </c>
      <c r="E17" s="169">
        <v>1</v>
      </c>
      <c r="F17" s="39">
        <f t="shared" si="47"/>
        <v>130</v>
      </c>
      <c r="G17" s="39">
        <f t="shared" si="48"/>
        <v>19.5</v>
      </c>
      <c r="H17" s="39"/>
      <c r="I17" s="39"/>
      <c r="J17" s="39"/>
      <c r="K17" s="170">
        <f t="shared" si="49"/>
        <v>149.5</v>
      </c>
      <c r="L17" s="243" t="str">
        <f t="shared" si="33"/>
        <v>OK</v>
      </c>
      <c r="N17" s="169"/>
      <c r="O17" s="39">
        <f t="shared" si="45"/>
        <v>130</v>
      </c>
      <c r="P17" s="39">
        <f t="shared" si="50"/>
        <v>19.5</v>
      </c>
      <c r="Q17" s="39"/>
      <c r="R17" s="39"/>
      <c r="S17" s="39"/>
      <c r="T17" s="170">
        <f t="shared" si="51"/>
        <v>149.5</v>
      </c>
      <c r="V17" s="169"/>
      <c r="W17" s="39"/>
      <c r="X17" s="39">
        <f t="shared" si="52"/>
        <v>0</v>
      </c>
      <c r="Y17" s="39"/>
      <c r="Z17" s="39"/>
      <c r="AA17" s="39"/>
      <c r="AB17" s="170">
        <f t="shared" si="53"/>
        <v>0</v>
      </c>
      <c r="AD17" s="169"/>
      <c r="AE17" s="39"/>
      <c r="AF17" s="39">
        <f t="shared" si="54"/>
        <v>0</v>
      </c>
      <c r="AG17" s="39"/>
      <c r="AH17" s="39"/>
      <c r="AI17" s="39"/>
      <c r="AJ17" s="170">
        <f t="shared" si="55"/>
        <v>0</v>
      </c>
      <c r="AL17" s="169"/>
      <c r="AM17" s="39"/>
      <c r="AN17" s="39">
        <f t="shared" si="56"/>
        <v>0</v>
      </c>
      <c r="AO17" s="39"/>
      <c r="AP17" s="39"/>
      <c r="AQ17" s="39"/>
      <c r="AR17" s="170">
        <f t="shared" si="57"/>
        <v>0</v>
      </c>
      <c r="AT17" s="169"/>
      <c r="AU17" s="39"/>
      <c r="AV17" s="39">
        <f t="shared" si="58"/>
        <v>0</v>
      </c>
      <c r="AW17" s="39"/>
      <c r="AX17" s="39"/>
      <c r="AY17" s="39"/>
      <c r="AZ17" s="170">
        <f t="shared" si="59"/>
        <v>0</v>
      </c>
      <c r="BB17" s="169"/>
      <c r="BC17" s="39"/>
      <c r="BD17" s="39">
        <f t="shared" si="60"/>
        <v>0</v>
      </c>
      <c r="BE17" s="39"/>
      <c r="BF17" s="39"/>
      <c r="BG17" s="39"/>
      <c r="BH17" s="170">
        <f t="shared" si="61"/>
        <v>0</v>
      </c>
      <c r="BJ17" s="169"/>
      <c r="BK17" s="39"/>
      <c r="BL17" s="39">
        <f t="shared" si="62"/>
        <v>0</v>
      </c>
      <c r="BM17" s="39"/>
      <c r="BN17" s="39"/>
      <c r="BO17" s="39"/>
      <c r="BP17" s="170">
        <f t="shared" si="63"/>
        <v>0</v>
      </c>
      <c r="BR17" s="169"/>
      <c r="BS17" s="39"/>
      <c r="BT17" s="39">
        <f t="shared" si="64"/>
        <v>0</v>
      </c>
      <c r="BU17" s="39"/>
      <c r="BV17" s="39"/>
      <c r="BW17" s="39"/>
      <c r="BX17" s="170">
        <f t="shared" si="65"/>
        <v>0</v>
      </c>
      <c r="BZ17" s="169"/>
      <c r="CA17" s="39"/>
      <c r="CB17" s="39">
        <f t="shared" si="66"/>
        <v>0</v>
      </c>
      <c r="CC17" s="39"/>
      <c r="CD17" s="39"/>
      <c r="CE17" s="39"/>
      <c r="CF17" s="170">
        <f t="shared" si="67"/>
        <v>0</v>
      </c>
      <c r="CH17" s="169"/>
      <c r="CI17" s="192">
        <f t="shared" si="46"/>
        <v>130</v>
      </c>
      <c r="CJ17" s="192">
        <f t="shared" si="46"/>
        <v>19.5</v>
      </c>
      <c r="CK17" s="192">
        <f t="shared" si="46"/>
        <v>0</v>
      </c>
      <c r="CL17" s="192">
        <f t="shared" si="46"/>
        <v>0</v>
      </c>
      <c r="CM17" s="192">
        <f t="shared" si="46"/>
        <v>0</v>
      </c>
      <c r="CN17" s="170">
        <f t="shared" si="68"/>
        <v>149.5</v>
      </c>
      <c r="CO17" s="243" t="str">
        <f t="shared" si="44"/>
        <v>OK</v>
      </c>
    </row>
    <row r="18" spans="1:93" s="40" customFormat="1" ht="15.75" thickBot="1" x14ac:dyDescent="0.3">
      <c r="A18" s="3"/>
      <c r="B18" s="92" t="s">
        <v>34</v>
      </c>
      <c r="C18" s="93" t="s">
        <v>10</v>
      </c>
      <c r="D18" s="160" t="s">
        <v>41</v>
      </c>
      <c r="E18" s="169"/>
      <c r="F18" s="39">
        <f t="shared" si="47"/>
        <v>0</v>
      </c>
      <c r="G18" s="39">
        <f t="shared" si="48"/>
        <v>0</v>
      </c>
      <c r="H18" s="39"/>
      <c r="I18" s="39"/>
      <c r="J18" s="39"/>
      <c r="K18" s="170">
        <f t="shared" si="49"/>
        <v>0</v>
      </c>
      <c r="L18" s="243" t="str">
        <f t="shared" si="33"/>
        <v>OK</v>
      </c>
      <c r="N18" s="169"/>
      <c r="O18" s="39">
        <f t="shared" si="45"/>
        <v>0</v>
      </c>
      <c r="P18" s="39">
        <f t="shared" si="50"/>
        <v>0</v>
      </c>
      <c r="Q18" s="39"/>
      <c r="R18" s="39"/>
      <c r="S18" s="39"/>
      <c r="T18" s="170">
        <f t="shared" si="51"/>
        <v>0</v>
      </c>
      <c r="V18" s="169"/>
      <c r="W18" s="39"/>
      <c r="X18" s="39">
        <f t="shared" si="52"/>
        <v>0</v>
      </c>
      <c r="Y18" s="39"/>
      <c r="Z18" s="39"/>
      <c r="AA18" s="39"/>
      <c r="AB18" s="170">
        <f t="shared" si="53"/>
        <v>0</v>
      </c>
      <c r="AD18" s="169"/>
      <c r="AE18" s="39"/>
      <c r="AF18" s="39">
        <f t="shared" si="54"/>
        <v>0</v>
      </c>
      <c r="AG18" s="39"/>
      <c r="AH18" s="39"/>
      <c r="AI18" s="39"/>
      <c r="AJ18" s="170">
        <f t="shared" si="55"/>
        <v>0</v>
      </c>
      <c r="AL18" s="169"/>
      <c r="AM18" s="39"/>
      <c r="AN18" s="39">
        <f t="shared" si="56"/>
        <v>0</v>
      </c>
      <c r="AO18" s="39"/>
      <c r="AP18" s="39"/>
      <c r="AQ18" s="39"/>
      <c r="AR18" s="170">
        <f t="shared" si="57"/>
        <v>0</v>
      </c>
      <c r="AT18" s="169"/>
      <c r="AU18" s="39"/>
      <c r="AV18" s="39">
        <f t="shared" si="58"/>
        <v>0</v>
      </c>
      <c r="AW18" s="39"/>
      <c r="AX18" s="39"/>
      <c r="AY18" s="39"/>
      <c r="AZ18" s="170">
        <f t="shared" si="59"/>
        <v>0</v>
      </c>
      <c r="BB18" s="169"/>
      <c r="BC18" s="39"/>
      <c r="BD18" s="39">
        <f t="shared" si="60"/>
        <v>0</v>
      </c>
      <c r="BE18" s="39"/>
      <c r="BF18" s="39"/>
      <c r="BG18" s="39"/>
      <c r="BH18" s="170">
        <f t="shared" si="61"/>
        <v>0</v>
      </c>
      <c r="BJ18" s="169"/>
      <c r="BK18" s="39"/>
      <c r="BL18" s="39">
        <f t="shared" si="62"/>
        <v>0</v>
      </c>
      <c r="BM18" s="39"/>
      <c r="BN18" s="39"/>
      <c r="BO18" s="39"/>
      <c r="BP18" s="170">
        <f t="shared" si="63"/>
        <v>0</v>
      </c>
      <c r="BR18" s="169"/>
      <c r="BS18" s="39"/>
      <c r="BT18" s="39">
        <f t="shared" si="64"/>
        <v>0</v>
      </c>
      <c r="BU18" s="39"/>
      <c r="BV18" s="39"/>
      <c r="BW18" s="39"/>
      <c r="BX18" s="170">
        <f t="shared" si="65"/>
        <v>0</v>
      </c>
      <c r="BZ18" s="169"/>
      <c r="CA18" s="39"/>
      <c r="CB18" s="39">
        <f t="shared" si="66"/>
        <v>0</v>
      </c>
      <c r="CC18" s="39"/>
      <c r="CD18" s="39"/>
      <c r="CE18" s="39"/>
      <c r="CF18" s="170">
        <f t="shared" si="67"/>
        <v>0</v>
      </c>
      <c r="CH18" s="169"/>
      <c r="CI18" s="192">
        <f t="shared" si="46"/>
        <v>0</v>
      </c>
      <c r="CJ18" s="192">
        <f t="shared" si="46"/>
        <v>0</v>
      </c>
      <c r="CK18" s="192">
        <f t="shared" si="46"/>
        <v>0</v>
      </c>
      <c r="CL18" s="192">
        <f t="shared" si="46"/>
        <v>0</v>
      </c>
      <c r="CM18" s="192">
        <f t="shared" si="46"/>
        <v>0</v>
      </c>
      <c r="CN18" s="170">
        <f t="shared" si="68"/>
        <v>0</v>
      </c>
      <c r="CO18" s="243" t="str">
        <f t="shared" si="44"/>
        <v>OK</v>
      </c>
    </row>
    <row r="19" spans="1:93" ht="15.75" thickBot="1" x14ac:dyDescent="0.3">
      <c r="A19" s="3"/>
      <c r="B19" s="92" t="s">
        <v>35</v>
      </c>
      <c r="C19" s="93" t="s">
        <v>10</v>
      </c>
      <c r="D19" s="160" t="s">
        <v>41</v>
      </c>
      <c r="E19" s="169"/>
      <c r="F19" s="39">
        <f t="shared" si="47"/>
        <v>0</v>
      </c>
      <c r="G19" s="39">
        <f t="shared" si="48"/>
        <v>0</v>
      </c>
      <c r="H19" s="39"/>
      <c r="I19" s="39"/>
      <c r="J19" s="39"/>
      <c r="K19" s="170">
        <f t="shared" si="49"/>
        <v>0</v>
      </c>
      <c r="L19" s="243" t="str">
        <f t="shared" si="33"/>
        <v>OK</v>
      </c>
      <c r="N19" s="169"/>
      <c r="O19" s="39">
        <f t="shared" si="45"/>
        <v>0</v>
      </c>
      <c r="P19" s="39">
        <f t="shared" si="50"/>
        <v>0</v>
      </c>
      <c r="Q19" s="39"/>
      <c r="R19" s="39"/>
      <c r="S19" s="39"/>
      <c r="T19" s="170">
        <f t="shared" si="51"/>
        <v>0</v>
      </c>
      <c r="V19" s="169"/>
      <c r="W19" s="39"/>
      <c r="X19" s="39">
        <f t="shared" si="52"/>
        <v>0</v>
      </c>
      <c r="Y19" s="39"/>
      <c r="Z19" s="39"/>
      <c r="AA19" s="39"/>
      <c r="AB19" s="170">
        <f t="shared" si="53"/>
        <v>0</v>
      </c>
      <c r="AD19" s="169"/>
      <c r="AE19" s="39"/>
      <c r="AF19" s="39">
        <f t="shared" si="54"/>
        <v>0</v>
      </c>
      <c r="AG19" s="39"/>
      <c r="AH19" s="39"/>
      <c r="AI19" s="39"/>
      <c r="AJ19" s="170">
        <f t="shared" si="55"/>
        <v>0</v>
      </c>
      <c r="AL19" s="169"/>
      <c r="AM19" s="39"/>
      <c r="AN19" s="39">
        <f t="shared" si="56"/>
        <v>0</v>
      </c>
      <c r="AO19" s="39"/>
      <c r="AP19" s="39"/>
      <c r="AQ19" s="39"/>
      <c r="AR19" s="170">
        <f t="shared" si="57"/>
        <v>0</v>
      </c>
      <c r="AT19" s="169"/>
      <c r="AU19" s="39"/>
      <c r="AV19" s="39">
        <f t="shared" si="58"/>
        <v>0</v>
      </c>
      <c r="AW19" s="39"/>
      <c r="AX19" s="39"/>
      <c r="AY19" s="39"/>
      <c r="AZ19" s="170">
        <f t="shared" si="59"/>
        <v>0</v>
      </c>
      <c r="BB19" s="169"/>
      <c r="BC19" s="39"/>
      <c r="BD19" s="39">
        <f t="shared" si="60"/>
        <v>0</v>
      </c>
      <c r="BE19" s="39"/>
      <c r="BF19" s="39"/>
      <c r="BG19" s="39"/>
      <c r="BH19" s="170">
        <f t="shared" si="61"/>
        <v>0</v>
      </c>
      <c r="BJ19" s="169"/>
      <c r="BK19" s="39"/>
      <c r="BL19" s="39">
        <f t="shared" si="62"/>
        <v>0</v>
      </c>
      <c r="BM19" s="39"/>
      <c r="BN19" s="39"/>
      <c r="BO19" s="39"/>
      <c r="BP19" s="170">
        <f t="shared" si="63"/>
        <v>0</v>
      </c>
      <c r="BR19" s="169"/>
      <c r="BS19" s="39"/>
      <c r="BT19" s="39">
        <f t="shared" si="64"/>
        <v>0</v>
      </c>
      <c r="BU19" s="39"/>
      <c r="BV19" s="39"/>
      <c r="BW19" s="39"/>
      <c r="BX19" s="170">
        <f t="shared" si="65"/>
        <v>0</v>
      </c>
      <c r="BZ19" s="169"/>
      <c r="CA19" s="39"/>
      <c r="CB19" s="39">
        <f t="shared" si="66"/>
        <v>0</v>
      </c>
      <c r="CC19" s="39"/>
      <c r="CD19" s="39"/>
      <c r="CE19" s="39"/>
      <c r="CF19" s="170">
        <f t="shared" si="67"/>
        <v>0</v>
      </c>
      <c r="CH19" s="169"/>
      <c r="CI19" s="192">
        <f t="shared" si="46"/>
        <v>0</v>
      </c>
      <c r="CJ19" s="192">
        <f t="shared" si="46"/>
        <v>0</v>
      </c>
      <c r="CK19" s="192">
        <f t="shared" si="46"/>
        <v>0</v>
      </c>
      <c r="CL19" s="192">
        <f t="shared" si="46"/>
        <v>0</v>
      </c>
      <c r="CM19" s="192">
        <f t="shared" si="46"/>
        <v>0</v>
      </c>
      <c r="CN19" s="170">
        <f t="shared" si="68"/>
        <v>0</v>
      </c>
      <c r="CO19" s="243" t="str">
        <f t="shared" si="44"/>
        <v>OK</v>
      </c>
    </row>
    <row r="20" spans="1:93" ht="15.75" thickBot="1" x14ac:dyDescent="0.3">
      <c r="A20" s="3"/>
      <c r="B20" s="92" t="s">
        <v>12</v>
      </c>
      <c r="C20" s="93" t="s">
        <v>10</v>
      </c>
      <c r="D20" s="160" t="s">
        <v>41</v>
      </c>
      <c r="E20" s="169">
        <v>8</v>
      </c>
      <c r="F20" s="39">
        <f t="shared" si="47"/>
        <v>1040</v>
      </c>
      <c r="G20" s="39">
        <f t="shared" si="48"/>
        <v>156</v>
      </c>
      <c r="H20" s="39">
        <f>I2*2</f>
        <v>1200</v>
      </c>
      <c r="I20" s="39"/>
      <c r="J20" s="39"/>
      <c r="K20" s="170">
        <f t="shared" si="49"/>
        <v>2396</v>
      </c>
      <c r="L20" s="243" t="str">
        <f t="shared" si="33"/>
        <v>OK</v>
      </c>
      <c r="N20" s="169"/>
      <c r="O20" s="39">
        <f t="shared" si="45"/>
        <v>1040</v>
      </c>
      <c r="P20" s="39">
        <f t="shared" si="50"/>
        <v>156</v>
      </c>
      <c r="Q20" s="39">
        <f>H20</f>
        <v>1200</v>
      </c>
      <c r="R20" s="39">
        <f>I20</f>
        <v>0</v>
      </c>
      <c r="S20" s="39"/>
      <c r="T20" s="170">
        <f t="shared" si="51"/>
        <v>2396</v>
      </c>
      <c r="V20" s="169"/>
      <c r="W20" s="39"/>
      <c r="X20" s="39">
        <f t="shared" si="52"/>
        <v>0</v>
      </c>
      <c r="Y20" s="39"/>
      <c r="Z20" s="39"/>
      <c r="AA20" s="39"/>
      <c r="AB20" s="170">
        <f t="shared" si="53"/>
        <v>0</v>
      </c>
      <c r="AD20" s="169"/>
      <c r="AE20" s="39"/>
      <c r="AF20" s="39">
        <f t="shared" si="54"/>
        <v>0</v>
      </c>
      <c r="AG20" s="39"/>
      <c r="AH20" s="39"/>
      <c r="AI20" s="39"/>
      <c r="AJ20" s="170">
        <f t="shared" si="55"/>
        <v>0</v>
      </c>
      <c r="AL20" s="169"/>
      <c r="AM20" s="39"/>
      <c r="AN20" s="39">
        <f t="shared" si="56"/>
        <v>0</v>
      </c>
      <c r="AO20" s="39"/>
      <c r="AP20" s="39"/>
      <c r="AQ20" s="39"/>
      <c r="AR20" s="170">
        <f t="shared" si="57"/>
        <v>0</v>
      </c>
      <c r="AT20" s="169"/>
      <c r="AU20" s="39"/>
      <c r="AV20" s="39">
        <f t="shared" si="58"/>
        <v>0</v>
      </c>
      <c r="AW20" s="39"/>
      <c r="AX20" s="39"/>
      <c r="AY20" s="39"/>
      <c r="AZ20" s="170">
        <f t="shared" si="59"/>
        <v>0</v>
      </c>
      <c r="BB20" s="169"/>
      <c r="BC20" s="39"/>
      <c r="BD20" s="39">
        <f t="shared" si="60"/>
        <v>0</v>
      </c>
      <c r="BE20" s="39"/>
      <c r="BF20" s="39"/>
      <c r="BG20" s="39"/>
      <c r="BH20" s="170">
        <f t="shared" si="61"/>
        <v>0</v>
      </c>
      <c r="BJ20" s="169"/>
      <c r="BK20" s="39"/>
      <c r="BL20" s="39">
        <f t="shared" si="62"/>
        <v>0</v>
      </c>
      <c r="BM20" s="39"/>
      <c r="BN20" s="39"/>
      <c r="BO20" s="39"/>
      <c r="BP20" s="170">
        <f t="shared" si="63"/>
        <v>0</v>
      </c>
      <c r="BR20" s="169"/>
      <c r="BS20" s="39"/>
      <c r="BT20" s="39">
        <f t="shared" si="64"/>
        <v>0</v>
      </c>
      <c r="BU20" s="39"/>
      <c r="BV20" s="39"/>
      <c r="BW20" s="39"/>
      <c r="BX20" s="170">
        <f t="shared" si="65"/>
        <v>0</v>
      </c>
      <c r="BZ20" s="169"/>
      <c r="CA20" s="39"/>
      <c r="CB20" s="39">
        <f t="shared" si="66"/>
        <v>0</v>
      </c>
      <c r="CC20" s="39"/>
      <c r="CD20" s="39"/>
      <c r="CE20" s="39"/>
      <c r="CF20" s="170">
        <f t="shared" si="67"/>
        <v>0</v>
      </c>
      <c r="CH20" s="169"/>
      <c r="CI20" s="192">
        <f t="shared" si="46"/>
        <v>1040</v>
      </c>
      <c r="CJ20" s="192">
        <f t="shared" si="46"/>
        <v>156</v>
      </c>
      <c r="CK20" s="192">
        <f t="shared" si="46"/>
        <v>1200</v>
      </c>
      <c r="CL20" s="192">
        <f t="shared" si="46"/>
        <v>0</v>
      </c>
      <c r="CM20" s="192">
        <f t="shared" si="46"/>
        <v>0</v>
      </c>
      <c r="CN20" s="170">
        <f t="shared" si="68"/>
        <v>2396</v>
      </c>
      <c r="CO20" s="243" t="str">
        <f t="shared" si="44"/>
        <v>OK</v>
      </c>
    </row>
    <row r="21" spans="1:93" ht="15.75" thickBot="1" x14ac:dyDescent="0.3">
      <c r="A21" s="3"/>
      <c r="B21" s="92"/>
      <c r="C21" s="93"/>
      <c r="D21" s="160"/>
      <c r="E21" s="169"/>
      <c r="F21" s="39">
        <f t="shared" si="47"/>
        <v>0</v>
      </c>
      <c r="G21" s="39">
        <f t="shared" si="48"/>
        <v>0</v>
      </c>
      <c r="H21" s="39"/>
      <c r="I21" s="39"/>
      <c r="J21" s="39"/>
      <c r="K21" s="170">
        <f t="shared" si="49"/>
        <v>0</v>
      </c>
      <c r="L21" s="243" t="str">
        <f t="shared" si="33"/>
        <v>OK</v>
      </c>
      <c r="N21" s="169"/>
      <c r="O21" s="39"/>
      <c r="P21" s="39">
        <f t="shared" si="50"/>
        <v>0</v>
      </c>
      <c r="Q21" s="39"/>
      <c r="R21" s="39"/>
      <c r="S21" s="39"/>
      <c r="T21" s="170">
        <f t="shared" si="51"/>
        <v>0</v>
      </c>
      <c r="V21" s="169"/>
      <c r="W21" s="39"/>
      <c r="X21" s="39">
        <f t="shared" si="52"/>
        <v>0</v>
      </c>
      <c r="Y21" s="39"/>
      <c r="Z21" s="39"/>
      <c r="AA21" s="39"/>
      <c r="AB21" s="170">
        <f t="shared" si="53"/>
        <v>0</v>
      </c>
      <c r="AD21" s="169"/>
      <c r="AE21" s="39"/>
      <c r="AF21" s="39">
        <f t="shared" si="54"/>
        <v>0</v>
      </c>
      <c r="AG21" s="39"/>
      <c r="AH21" s="39"/>
      <c r="AI21" s="39"/>
      <c r="AJ21" s="170">
        <f t="shared" si="55"/>
        <v>0</v>
      </c>
      <c r="AL21" s="169"/>
      <c r="AM21" s="39"/>
      <c r="AN21" s="39">
        <f t="shared" si="56"/>
        <v>0</v>
      </c>
      <c r="AO21" s="39"/>
      <c r="AP21" s="39"/>
      <c r="AQ21" s="39"/>
      <c r="AR21" s="170">
        <f t="shared" si="57"/>
        <v>0</v>
      </c>
      <c r="AT21" s="169"/>
      <c r="AU21" s="39"/>
      <c r="AV21" s="39">
        <f t="shared" si="58"/>
        <v>0</v>
      </c>
      <c r="AW21" s="39"/>
      <c r="AX21" s="39"/>
      <c r="AY21" s="39"/>
      <c r="AZ21" s="170">
        <f t="shared" si="59"/>
        <v>0</v>
      </c>
      <c r="BB21" s="169"/>
      <c r="BC21" s="39"/>
      <c r="BD21" s="39">
        <f t="shared" si="60"/>
        <v>0</v>
      </c>
      <c r="BE21" s="39"/>
      <c r="BF21" s="39"/>
      <c r="BG21" s="39"/>
      <c r="BH21" s="170">
        <f t="shared" si="61"/>
        <v>0</v>
      </c>
      <c r="BJ21" s="169"/>
      <c r="BK21" s="39"/>
      <c r="BL21" s="39">
        <f t="shared" si="62"/>
        <v>0</v>
      </c>
      <c r="BM21" s="39"/>
      <c r="BN21" s="39"/>
      <c r="BO21" s="39"/>
      <c r="BP21" s="170">
        <f t="shared" si="63"/>
        <v>0</v>
      </c>
      <c r="BR21" s="169"/>
      <c r="BS21" s="39"/>
      <c r="BT21" s="39">
        <f t="shared" si="64"/>
        <v>0</v>
      </c>
      <c r="BU21" s="39"/>
      <c r="BV21" s="39"/>
      <c r="BW21" s="39"/>
      <c r="BX21" s="170">
        <f t="shared" si="65"/>
        <v>0</v>
      </c>
      <c r="BZ21" s="169"/>
      <c r="CA21" s="39"/>
      <c r="CB21" s="39">
        <f t="shared" si="66"/>
        <v>0</v>
      </c>
      <c r="CC21" s="39"/>
      <c r="CD21" s="39"/>
      <c r="CE21" s="39"/>
      <c r="CF21" s="170">
        <f t="shared" si="67"/>
        <v>0</v>
      </c>
      <c r="CH21" s="169"/>
      <c r="CI21" s="192">
        <f t="shared" si="46"/>
        <v>0</v>
      </c>
      <c r="CJ21" s="192">
        <f t="shared" si="46"/>
        <v>0</v>
      </c>
      <c r="CK21" s="192">
        <f t="shared" si="46"/>
        <v>0</v>
      </c>
      <c r="CL21" s="192">
        <f t="shared" si="46"/>
        <v>0</v>
      </c>
      <c r="CM21" s="192">
        <f t="shared" si="46"/>
        <v>0</v>
      </c>
      <c r="CN21" s="170">
        <f t="shared" si="68"/>
        <v>0</v>
      </c>
      <c r="CO21" s="243" t="str">
        <f t="shared" si="44"/>
        <v>OK</v>
      </c>
    </row>
    <row r="22" spans="1:93" ht="15.75" thickBot="1" x14ac:dyDescent="0.3">
      <c r="A22" s="14"/>
      <c r="B22" s="48" t="s">
        <v>36</v>
      </c>
      <c r="C22" s="85"/>
      <c r="D22" s="163"/>
      <c r="E22" s="173"/>
      <c r="F22" s="15"/>
      <c r="G22" s="15"/>
      <c r="H22" s="15"/>
      <c r="I22" s="15"/>
      <c r="J22" s="15"/>
      <c r="K22" s="174"/>
      <c r="L22" s="243" t="str">
        <f t="shared" si="33"/>
        <v>OK</v>
      </c>
      <c r="N22" s="173"/>
      <c r="O22" s="15"/>
      <c r="P22" s="15"/>
      <c r="Q22" s="15"/>
      <c r="R22" s="15"/>
      <c r="S22" s="15"/>
      <c r="T22" s="174"/>
      <c r="V22" s="173"/>
      <c r="W22" s="15"/>
      <c r="X22" s="15"/>
      <c r="Y22" s="15"/>
      <c r="Z22" s="15"/>
      <c r="AA22" s="15"/>
      <c r="AB22" s="174"/>
      <c r="AD22" s="173"/>
      <c r="AE22" s="15"/>
      <c r="AF22" s="15"/>
      <c r="AG22" s="15"/>
      <c r="AH22" s="15"/>
      <c r="AI22" s="15"/>
      <c r="AJ22" s="174"/>
      <c r="AL22" s="173"/>
      <c r="AM22" s="15"/>
      <c r="AN22" s="15"/>
      <c r="AO22" s="15"/>
      <c r="AP22" s="15"/>
      <c r="AQ22" s="15"/>
      <c r="AR22" s="174"/>
      <c r="AT22" s="173"/>
      <c r="AU22" s="15"/>
      <c r="AV22" s="15"/>
      <c r="AW22" s="15"/>
      <c r="AX22" s="15"/>
      <c r="AY22" s="15"/>
      <c r="AZ22" s="174"/>
      <c r="BB22" s="173"/>
      <c r="BC22" s="15"/>
      <c r="BD22" s="15"/>
      <c r="BE22" s="15"/>
      <c r="BF22" s="15"/>
      <c r="BG22" s="15"/>
      <c r="BH22" s="174"/>
      <c r="BJ22" s="173"/>
      <c r="BK22" s="15"/>
      <c r="BL22" s="15"/>
      <c r="BM22" s="15"/>
      <c r="BN22" s="15"/>
      <c r="BO22" s="15"/>
      <c r="BP22" s="174"/>
      <c r="BR22" s="173"/>
      <c r="BS22" s="15"/>
      <c r="BT22" s="15"/>
      <c r="BU22" s="15"/>
      <c r="BV22" s="15"/>
      <c r="BW22" s="15"/>
      <c r="BX22" s="174"/>
      <c r="BZ22" s="173"/>
      <c r="CA22" s="15"/>
      <c r="CB22" s="15"/>
      <c r="CC22" s="15"/>
      <c r="CD22" s="15"/>
      <c r="CE22" s="15"/>
      <c r="CF22" s="174"/>
      <c r="CH22" s="173"/>
      <c r="CI22" s="15"/>
      <c r="CJ22" s="15"/>
      <c r="CK22" s="15"/>
      <c r="CL22" s="15"/>
      <c r="CM22" s="15"/>
      <c r="CN22" s="174"/>
      <c r="CO22" s="243" t="str">
        <f t="shared" si="44"/>
        <v>OK</v>
      </c>
    </row>
    <row r="23" spans="1:93" ht="15.75" thickBot="1" x14ac:dyDescent="0.3">
      <c r="A23" s="3"/>
      <c r="B23" s="92" t="s">
        <v>37</v>
      </c>
      <c r="C23" s="93" t="s">
        <v>10</v>
      </c>
      <c r="D23" s="160" t="s">
        <v>41</v>
      </c>
      <c r="E23" s="169">
        <v>30</v>
      </c>
      <c r="F23" s="39">
        <f t="shared" si="47"/>
        <v>3900</v>
      </c>
      <c r="G23" s="39">
        <f t="shared" si="48"/>
        <v>585</v>
      </c>
      <c r="H23" s="39"/>
      <c r="I23" s="39">
        <v>15000</v>
      </c>
      <c r="J23" s="39"/>
      <c r="K23" s="170">
        <f t="shared" si="49"/>
        <v>19485</v>
      </c>
      <c r="L23" s="243" t="str">
        <f t="shared" si="33"/>
        <v>OK</v>
      </c>
      <c r="N23" s="169"/>
      <c r="O23" s="39">
        <f>$F$23*0.15</f>
        <v>585</v>
      </c>
      <c r="P23" s="39">
        <f t="shared" ref="P23:P25" si="69">O23*0.15</f>
        <v>87.75</v>
      </c>
      <c r="Q23" s="39"/>
      <c r="R23" s="39">
        <f>$I$23*0.15</f>
        <v>2250</v>
      </c>
      <c r="S23" s="39">
        <f>J23</f>
        <v>0</v>
      </c>
      <c r="T23" s="170">
        <f t="shared" ref="T23:T25" si="70">O23+P23+Q23+R23+S23</f>
        <v>2922.75</v>
      </c>
      <c r="V23" s="169"/>
      <c r="W23" s="39">
        <f>$F$23*0.05</f>
        <v>195</v>
      </c>
      <c r="X23" s="39">
        <f t="shared" ref="X23:X25" si="71">W23*0.15</f>
        <v>29.25</v>
      </c>
      <c r="Y23" s="39"/>
      <c r="Z23" s="39">
        <f>$I$23*0.1</f>
        <v>1500</v>
      </c>
      <c r="AA23" s="39"/>
      <c r="AB23" s="170">
        <f t="shared" ref="AB23:AB25" si="72">W23+X23+Y23+Z23+AA23</f>
        <v>1724.25</v>
      </c>
      <c r="AD23" s="169"/>
      <c r="AE23" s="39">
        <f>$F$23*0.3</f>
        <v>1170</v>
      </c>
      <c r="AF23" s="39">
        <f t="shared" ref="AF23:AF25" si="73">AE23*0.15</f>
        <v>175.5</v>
      </c>
      <c r="AG23" s="39"/>
      <c r="AH23" s="39">
        <f>$I$23*0.25</f>
        <v>3750</v>
      </c>
      <c r="AI23" s="39"/>
      <c r="AJ23" s="170">
        <f t="shared" ref="AJ23:AJ25" si="74">AE23+AF23+AG23+AH23+AI23</f>
        <v>5095.5</v>
      </c>
      <c r="AL23" s="169"/>
      <c r="AM23" s="39">
        <f>$F$23*0.2</f>
        <v>780</v>
      </c>
      <c r="AN23" s="39">
        <f t="shared" ref="AN23:AN25" si="75">AM23*0.15</f>
        <v>117</v>
      </c>
      <c r="AO23" s="39"/>
      <c r="AP23" s="39">
        <f>$I$23*0.2</f>
        <v>3000</v>
      </c>
      <c r="AQ23" s="39"/>
      <c r="AR23" s="170">
        <f t="shared" ref="AR23:AR25" si="76">AM23+AN23+AO23+AP23+AQ23</f>
        <v>3897</v>
      </c>
      <c r="AT23" s="169"/>
      <c r="AU23" s="39">
        <f>$F$23*0.3</f>
        <v>1170</v>
      </c>
      <c r="AV23" s="39">
        <f t="shared" ref="AV23:AV25" si="77">AU23*0.15</f>
        <v>175.5</v>
      </c>
      <c r="AW23" s="39"/>
      <c r="AX23" s="39">
        <f>$I$23*0.2</f>
        <v>3000</v>
      </c>
      <c r="AY23" s="39"/>
      <c r="AZ23" s="170">
        <f t="shared" ref="AZ23:AZ25" si="78">AU23+AV23+AW23+AX23+AY23</f>
        <v>4345.5</v>
      </c>
      <c r="BB23" s="169"/>
      <c r="BC23" s="39"/>
      <c r="BD23" s="39">
        <f t="shared" ref="BD23:BD25" si="79">BC23*0.15</f>
        <v>0</v>
      </c>
      <c r="BE23" s="39"/>
      <c r="BF23" s="39"/>
      <c r="BG23" s="39"/>
      <c r="BH23" s="170">
        <f t="shared" ref="BH23:BH25" si="80">BC23+BD23+BE23+BF23+BG23</f>
        <v>0</v>
      </c>
      <c r="BJ23" s="169"/>
      <c r="BK23" s="39"/>
      <c r="BL23" s="39">
        <f t="shared" ref="BL23:BL25" si="81">BK23*0.15</f>
        <v>0</v>
      </c>
      <c r="BM23" s="39"/>
      <c r="BN23" s="39">
        <f>$I$23*0.1</f>
        <v>1500</v>
      </c>
      <c r="BO23" s="39"/>
      <c r="BP23" s="170">
        <f t="shared" ref="BP23:BP25" si="82">BK23+BL23+BM23+BN23+BO23</f>
        <v>1500</v>
      </c>
      <c r="BR23" s="169"/>
      <c r="BS23" s="39"/>
      <c r="BT23" s="39">
        <f t="shared" ref="BT23:BT25" si="83">BS23*0.15</f>
        <v>0</v>
      </c>
      <c r="BU23" s="39"/>
      <c r="BV23" s="39"/>
      <c r="BW23" s="39"/>
      <c r="BX23" s="170">
        <f t="shared" ref="BX23:BX25" si="84">BS23+BT23+BU23+BV23+BW23</f>
        <v>0</v>
      </c>
      <c r="BZ23" s="169"/>
      <c r="CA23" s="39"/>
      <c r="CB23" s="39">
        <f t="shared" ref="CB23:CB25" si="85">CA23*0.15</f>
        <v>0</v>
      </c>
      <c r="CC23" s="39"/>
      <c r="CD23" s="39"/>
      <c r="CE23" s="39"/>
      <c r="CF23" s="170">
        <f t="shared" ref="CF23:CF25" si="86">CA23+CB23+CC23+CD23+CE23</f>
        <v>0</v>
      </c>
      <c r="CH23" s="169"/>
      <c r="CI23" s="192">
        <f t="shared" ref="CI23:CM25" si="87">O23+W23+AE23+AM23+AU23+BC23+BK23+BS23+CA23</f>
        <v>3900</v>
      </c>
      <c r="CJ23" s="192">
        <f t="shared" si="87"/>
        <v>585</v>
      </c>
      <c r="CK23" s="192">
        <f t="shared" si="87"/>
        <v>0</v>
      </c>
      <c r="CL23" s="192">
        <f t="shared" si="87"/>
        <v>15000</v>
      </c>
      <c r="CM23" s="192">
        <f t="shared" si="87"/>
        <v>0</v>
      </c>
      <c r="CN23" s="170">
        <f t="shared" ref="CN23:CN25" si="88">CI23+CJ23+CK23+CL23+CM23</f>
        <v>19485</v>
      </c>
      <c r="CO23" s="243" t="str">
        <f t="shared" si="44"/>
        <v>OK</v>
      </c>
    </row>
    <row r="24" spans="1:93" ht="15.75" customHeight="1" thickBot="1" x14ac:dyDescent="0.3">
      <c r="A24" s="3"/>
      <c r="B24" s="92" t="s">
        <v>43</v>
      </c>
      <c r="C24" s="93" t="s">
        <v>10</v>
      </c>
      <c r="D24" s="160" t="s">
        <v>41</v>
      </c>
      <c r="E24" s="169">
        <v>15</v>
      </c>
      <c r="F24" s="39">
        <f t="shared" si="47"/>
        <v>1950</v>
      </c>
      <c r="G24" s="39">
        <f t="shared" si="48"/>
        <v>292.5</v>
      </c>
      <c r="H24" s="39">
        <f>I2*6</f>
        <v>3600</v>
      </c>
      <c r="I24" s="39">
        <v>3000</v>
      </c>
      <c r="J24" s="39"/>
      <c r="K24" s="170">
        <f t="shared" si="49"/>
        <v>8842.5</v>
      </c>
      <c r="L24" s="243" t="str">
        <f t="shared" si="33"/>
        <v>OK</v>
      </c>
      <c r="N24" s="169"/>
      <c r="O24" s="39">
        <f>$F$24*0.02</f>
        <v>39</v>
      </c>
      <c r="P24" s="39">
        <f t="shared" si="69"/>
        <v>5.85</v>
      </c>
      <c r="Q24" s="39">
        <f>$H$24/7</f>
        <v>514.28571428571433</v>
      </c>
      <c r="R24" s="39"/>
      <c r="S24" s="39"/>
      <c r="T24" s="170">
        <f t="shared" si="70"/>
        <v>559.13571428571436</v>
      </c>
      <c r="V24" s="169"/>
      <c r="W24" s="39">
        <f>$F$24*0.1</f>
        <v>195</v>
      </c>
      <c r="X24" s="39">
        <f t="shared" si="71"/>
        <v>29.25</v>
      </c>
      <c r="Y24" s="39">
        <f>$H$24/7</f>
        <v>514.28571428571433</v>
      </c>
      <c r="Z24" s="39"/>
      <c r="AA24" s="39"/>
      <c r="AB24" s="170">
        <f t="shared" si="72"/>
        <v>738.53571428571433</v>
      </c>
      <c r="AD24" s="169"/>
      <c r="AE24" s="39">
        <f>$F$24*0.3</f>
        <v>585</v>
      </c>
      <c r="AF24" s="39">
        <f t="shared" si="73"/>
        <v>87.75</v>
      </c>
      <c r="AG24" s="39">
        <f>$H$24/7</f>
        <v>514.28571428571433</v>
      </c>
      <c r="AH24" s="39"/>
      <c r="AI24" s="39"/>
      <c r="AJ24" s="170">
        <f t="shared" si="74"/>
        <v>1187.0357142857142</v>
      </c>
      <c r="AL24" s="169"/>
      <c r="AM24" s="39">
        <f>$F$24*0.3</f>
        <v>585</v>
      </c>
      <c r="AN24" s="39">
        <f t="shared" si="75"/>
        <v>87.75</v>
      </c>
      <c r="AO24" s="39">
        <f>$H$24/7</f>
        <v>514.28571428571433</v>
      </c>
      <c r="AP24" s="39"/>
      <c r="AQ24" s="39"/>
      <c r="AR24" s="170">
        <f t="shared" si="76"/>
        <v>1187.0357142857142</v>
      </c>
      <c r="AT24" s="169"/>
      <c r="AU24" s="39">
        <f>$F$24*0.2</f>
        <v>390</v>
      </c>
      <c r="AV24" s="39">
        <f t="shared" si="77"/>
        <v>58.5</v>
      </c>
      <c r="AW24" s="39">
        <f>$H$24/7</f>
        <v>514.28571428571433</v>
      </c>
      <c r="AX24" s="39">
        <f>I24</f>
        <v>3000</v>
      </c>
      <c r="AY24" s="39"/>
      <c r="AZ24" s="170">
        <f t="shared" si="78"/>
        <v>3962.7857142857142</v>
      </c>
      <c r="BB24" s="169"/>
      <c r="BC24" s="39"/>
      <c r="BD24" s="39">
        <f t="shared" si="79"/>
        <v>0</v>
      </c>
      <c r="BE24" s="39"/>
      <c r="BF24" s="39"/>
      <c r="BG24" s="39"/>
      <c r="BH24" s="170">
        <f t="shared" si="80"/>
        <v>0</v>
      </c>
      <c r="BJ24" s="169"/>
      <c r="BK24" s="39">
        <f>$F$24*0.04</f>
        <v>78</v>
      </c>
      <c r="BL24" s="39">
        <f t="shared" si="81"/>
        <v>11.7</v>
      </c>
      <c r="BM24" s="39">
        <f>$H$24/7</f>
        <v>514.28571428571433</v>
      </c>
      <c r="BN24" s="39"/>
      <c r="BO24" s="39"/>
      <c r="BP24" s="170">
        <f t="shared" si="82"/>
        <v>603.98571428571438</v>
      </c>
      <c r="BR24" s="169"/>
      <c r="BS24" s="39"/>
      <c r="BT24" s="39">
        <f t="shared" si="83"/>
        <v>0</v>
      </c>
      <c r="BU24" s="39"/>
      <c r="BV24" s="39"/>
      <c r="BW24" s="39"/>
      <c r="BX24" s="170">
        <f t="shared" si="84"/>
        <v>0</v>
      </c>
      <c r="BZ24" s="169"/>
      <c r="CA24" s="39">
        <f>$F$24*0.04</f>
        <v>78</v>
      </c>
      <c r="CB24" s="39">
        <f t="shared" si="85"/>
        <v>11.7</v>
      </c>
      <c r="CC24" s="39">
        <f>$H$24/7</f>
        <v>514.28571428571433</v>
      </c>
      <c r="CD24" s="39"/>
      <c r="CE24" s="39"/>
      <c r="CF24" s="170">
        <f t="shared" si="86"/>
        <v>603.98571428571438</v>
      </c>
      <c r="CH24" s="169"/>
      <c r="CI24" s="192">
        <f t="shared" si="87"/>
        <v>1950</v>
      </c>
      <c r="CJ24" s="192">
        <f t="shared" si="87"/>
        <v>292.5</v>
      </c>
      <c r="CK24" s="192">
        <f t="shared" si="87"/>
        <v>3600</v>
      </c>
      <c r="CL24" s="192">
        <f t="shared" si="87"/>
        <v>3000</v>
      </c>
      <c r="CM24" s="192">
        <f t="shared" si="87"/>
        <v>0</v>
      </c>
      <c r="CN24" s="170">
        <f t="shared" si="88"/>
        <v>8842.5</v>
      </c>
      <c r="CO24" s="243" t="str">
        <f t="shared" si="44"/>
        <v>OK</v>
      </c>
    </row>
    <row r="25" spans="1:93" ht="15.75" thickBot="1" x14ac:dyDescent="0.3">
      <c r="A25" s="3"/>
      <c r="B25" s="92"/>
      <c r="C25" s="93"/>
      <c r="D25" s="160"/>
      <c r="E25" s="169"/>
      <c r="F25" s="39">
        <f t="shared" si="47"/>
        <v>0</v>
      </c>
      <c r="G25" s="39">
        <f t="shared" si="48"/>
        <v>0</v>
      </c>
      <c r="H25" s="39"/>
      <c r="I25" s="39"/>
      <c r="J25" s="39"/>
      <c r="K25" s="170">
        <f t="shared" si="49"/>
        <v>0</v>
      </c>
      <c r="L25" s="243" t="str">
        <f t="shared" si="33"/>
        <v>OK</v>
      </c>
      <c r="N25" s="169"/>
      <c r="O25" s="39"/>
      <c r="P25" s="39">
        <f t="shared" si="69"/>
        <v>0</v>
      </c>
      <c r="Q25" s="39"/>
      <c r="R25" s="39"/>
      <c r="S25" s="39"/>
      <c r="T25" s="170">
        <f t="shared" si="70"/>
        <v>0</v>
      </c>
      <c r="V25" s="169"/>
      <c r="W25" s="39"/>
      <c r="X25" s="39">
        <f t="shared" si="71"/>
        <v>0</v>
      </c>
      <c r="Y25" s="39"/>
      <c r="Z25" s="39"/>
      <c r="AA25" s="39"/>
      <c r="AB25" s="170">
        <f t="shared" si="72"/>
        <v>0</v>
      </c>
      <c r="AD25" s="169"/>
      <c r="AE25" s="39"/>
      <c r="AF25" s="39">
        <f t="shared" si="73"/>
        <v>0</v>
      </c>
      <c r="AG25" s="39"/>
      <c r="AH25" s="39"/>
      <c r="AI25" s="39"/>
      <c r="AJ25" s="170">
        <f t="shared" si="74"/>
        <v>0</v>
      </c>
      <c r="AL25" s="169"/>
      <c r="AM25" s="39"/>
      <c r="AN25" s="39">
        <f t="shared" si="75"/>
        <v>0</v>
      </c>
      <c r="AO25" s="39"/>
      <c r="AP25" s="39"/>
      <c r="AQ25" s="39"/>
      <c r="AR25" s="170">
        <f t="shared" si="76"/>
        <v>0</v>
      </c>
      <c r="AT25" s="169"/>
      <c r="AU25" s="39"/>
      <c r="AV25" s="39">
        <f t="shared" si="77"/>
        <v>0</v>
      </c>
      <c r="AW25" s="39"/>
      <c r="AX25" s="39"/>
      <c r="AY25" s="39"/>
      <c r="AZ25" s="170">
        <f t="shared" si="78"/>
        <v>0</v>
      </c>
      <c r="BB25" s="169"/>
      <c r="BC25" s="39"/>
      <c r="BD25" s="39">
        <f t="shared" si="79"/>
        <v>0</v>
      </c>
      <c r="BE25" s="39"/>
      <c r="BF25" s="39"/>
      <c r="BG25" s="39"/>
      <c r="BH25" s="170">
        <f t="shared" si="80"/>
        <v>0</v>
      </c>
      <c r="BJ25" s="169"/>
      <c r="BK25" s="39"/>
      <c r="BL25" s="39">
        <f t="shared" si="81"/>
        <v>0</v>
      </c>
      <c r="BM25" s="39"/>
      <c r="BN25" s="39"/>
      <c r="BO25" s="39"/>
      <c r="BP25" s="170">
        <f t="shared" si="82"/>
        <v>0</v>
      </c>
      <c r="BR25" s="169"/>
      <c r="BS25" s="39"/>
      <c r="BT25" s="39">
        <f t="shared" si="83"/>
        <v>0</v>
      </c>
      <c r="BU25" s="39"/>
      <c r="BV25" s="39"/>
      <c r="BW25" s="39"/>
      <c r="BX25" s="170">
        <f t="shared" si="84"/>
        <v>0</v>
      </c>
      <c r="BZ25" s="169"/>
      <c r="CA25" s="39"/>
      <c r="CB25" s="39">
        <f t="shared" si="85"/>
        <v>0</v>
      </c>
      <c r="CC25" s="39"/>
      <c r="CD25" s="39"/>
      <c r="CE25" s="39"/>
      <c r="CF25" s="170">
        <f t="shared" si="86"/>
        <v>0</v>
      </c>
      <c r="CH25" s="169"/>
      <c r="CI25" s="192">
        <f t="shared" si="87"/>
        <v>0</v>
      </c>
      <c r="CJ25" s="192">
        <f t="shared" si="87"/>
        <v>0</v>
      </c>
      <c r="CK25" s="192">
        <f t="shared" si="87"/>
        <v>0</v>
      </c>
      <c r="CL25" s="192">
        <f t="shared" si="87"/>
        <v>0</v>
      </c>
      <c r="CM25" s="192">
        <f t="shared" si="87"/>
        <v>0</v>
      </c>
      <c r="CN25" s="170">
        <f t="shared" si="88"/>
        <v>0</v>
      </c>
      <c r="CO25" s="243" t="str">
        <f t="shared" si="44"/>
        <v>OK</v>
      </c>
    </row>
    <row r="26" spans="1:93" ht="15.75" thickBot="1" x14ac:dyDescent="0.3">
      <c r="A26" s="14"/>
      <c r="B26" s="48" t="s">
        <v>38</v>
      </c>
      <c r="C26" s="85"/>
      <c r="D26" s="163"/>
      <c r="E26" s="173"/>
      <c r="F26" s="15"/>
      <c r="G26" s="15"/>
      <c r="H26" s="15"/>
      <c r="I26" s="15"/>
      <c r="J26" s="15"/>
      <c r="K26" s="174"/>
      <c r="L26" s="243" t="str">
        <f t="shared" si="33"/>
        <v>OK</v>
      </c>
      <c r="N26" s="173"/>
      <c r="O26" s="15"/>
      <c r="P26" s="15"/>
      <c r="Q26" s="15"/>
      <c r="R26" s="15"/>
      <c r="S26" s="15"/>
      <c r="T26" s="174"/>
      <c r="V26" s="173"/>
      <c r="W26" s="15"/>
      <c r="X26" s="15"/>
      <c r="Y26" s="15"/>
      <c r="Z26" s="15"/>
      <c r="AA26" s="15"/>
      <c r="AB26" s="174"/>
      <c r="AD26" s="173"/>
      <c r="AE26" s="15"/>
      <c r="AF26" s="15"/>
      <c r="AG26" s="15"/>
      <c r="AH26" s="15"/>
      <c r="AI26" s="15"/>
      <c r="AJ26" s="174"/>
      <c r="AL26" s="173"/>
      <c r="AM26" s="15"/>
      <c r="AN26" s="15"/>
      <c r="AO26" s="15"/>
      <c r="AP26" s="15"/>
      <c r="AQ26" s="15"/>
      <c r="AR26" s="174"/>
      <c r="AT26" s="173"/>
      <c r="AU26" s="15"/>
      <c r="AV26" s="15"/>
      <c r="AW26" s="15"/>
      <c r="AX26" s="15"/>
      <c r="AY26" s="15"/>
      <c r="AZ26" s="174"/>
      <c r="BB26" s="173"/>
      <c r="BC26" s="15"/>
      <c r="BD26" s="15"/>
      <c r="BE26" s="15"/>
      <c r="BF26" s="15"/>
      <c r="BG26" s="15"/>
      <c r="BH26" s="174"/>
      <c r="BJ26" s="173"/>
      <c r="BK26" s="15"/>
      <c r="BL26" s="15"/>
      <c r="BM26" s="15"/>
      <c r="BN26" s="15"/>
      <c r="BO26" s="15"/>
      <c r="BP26" s="174"/>
      <c r="BR26" s="173"/>
      <c r="BS26" s="15"/>
      <c r="BT26" s="15"/>
      <c r="BU26" s="15"/>
      <c r="BV26" s="15"/>
      <c r="BW26" s="15"/>
      <c r="BX26" s="174"/>
      <c r="BZ26" s="173"/>
      <c r="CA26" s="15"/>
      <c r="CB26" s="15"/>
      <c r="CC26" s="15"/>
      <c r="CD26" s="15"/>
      <c r="CE26" s="15"/>
      <c r="CF26" s="174"/>
      <c r="CH26" s="173"/>
      <c r="CI26" s="15"/>
      <c r="CJ26" s="15"/>
      <c r="CK26" s="15"/>
      <c r="CL26" s="15"/>
      <c r="CM26" s="15"/>
      <c r="CN26" s="174"/>
      <c r="CO26" s="243" t="str">
        <f t="shared" si="44"/>
        <v>OK</v>
      </c>
    </row>
    <row r="27" spans="1:93" ht="15.75" thickBot="1" x14ac:dyDescent="0.3">
      <c r="A27" s="3"/>
      <c r="B27" s="41" t="s">
        <v>259</v>
      </c>
      <c r="C27" s="93" t="s">
        <v>10</v>
      </c>
      <c r="D27" s="160" t="s">
        <v>41</v>
      </c>
      <c r="E27" s="169">
        <v>8</v>
      </c>
      <c r="F27" s="39">
        <f t="shared" si="47"/>
        <v>1040</v>
      </c>
      <c r="G27" s="39">
        <f t="shared" si="48"/>
        <v>156</v>
      </c>
      <c r="H27" s="39"/>
      <c r="I27" s="39"/>
      <c r="J27" s="39"/>
      <c r="K27" s="170">
        <f t="shared" si="49"/>
        <v>1196</v>
      </c>
      <c r="L27" s="243" t="str">
        <f t="shared" si="33"/>
        <v>OK</v>
      </c>
      <c r="N27" s="169"/>
      <c r="O27" s="39">
        <f>$F$27*0.1</f>
        <v>104</v>
      </c>
      <c r="P27" s="39">
        <f t="shared" ref="P27:P31" si="89">O27*0.15</f>
        <v>15.6</v>
      </c>
      <c r="Q27" s="39"/>
      <c r="R27" s="39"/>
      <c r="S27" s="39"/>
      <c r="T27" s="170">
        <f t="shared" ref="T27:T31" si="90">O27+P27+Q27+R27+S27</f>
        <v>119.6</v>
      </c>
      <c r="V27" s="169"/>
      <c r="W27" s="39">
        <f>$F$27*0.1</f>
        <v>104</v>
      </c>
      <c r="X27" s="39">
        <f t="shared" ref="X27:X31" si="91">W27*0.15</f>
        <v>15.6</v>
      </c>
      <c r="Y27" s="39"/>
      <c r="Z27" s="39"/>
      <c r="AA27" s="39"/>
      <c r="AB27" s="170">
        <f t="shared" ref="AB27:AB31" si="92">W27+X27+Y27+Z27+AA27</f>
        <v>119.6</v>
      </c>
      <c r="AD27" s="169"/>
      <c r="AE27" s="39">
        <f>$F$27*0.2</f>
        <v>208</v>
      </c>
      <c r="AF27" s="39">
        <f t="shared" ref="AF27:AF31" si="93">AE27*0.15</f>
        <v>31.2</v>
      </c>
      <c r="AG27" s="39"/>
      <c r="AH27" s="39"/>
      <c r="AI27" s="39"/>
      <c r="AJ27" s="170">
        <f t="shared" ref="AJ27:AJ31" si="94">AE27+AF27+AG27+AH27+AI27</f>
        <v>239.2</v>
      </c>
      <c r="AL27" s="169"/>
      <c r="AM27" s="39">
        <f>$F$27*0.4</f>
        <v>416</v>
      </c>
      <c r="AN27" s="39">
        <f t="shared" ref="AN27:AN31" si="95">AM27*0.15</f>
        <v>62.4</v>
      </c>
      <c r="AO27" s="39"/>
      <c r="AP27" s="39"/>
      <c r="AQ27" s="39"/>
      <c r="AR27" s="170">
        <f t="shared" ref="AR27:AR31" si="96">AM27+AN27+AO27+AP27+AQ27</f>
        <v>478.4</v>
      </c>
      <c r="AT27" s="169"/>
      <c r="AU27" s="39">
        <f>$F$27*0.2</f>
        <v>208</v>
      </c>
      <c r="AV27" s="39">
        <f t="shared" ref="AV27:AV31" si="97">AU27*0.15</f>
        <v>31.2</v>
      </c>
      <c r="AW27" s="39"/>
      <c r="AX27" s="39"/>
      <c r="AY27" s="39"/>
      <c r="AZ27" s="170">
        <f t="shared" ref="AZ27:AZ31" si="98">AU27+AV27+AW27+AX27+AY27</f>
        <v>239.2</v>
      </c>
      <c r="BB27" s="169"/>
      <c r="BC27" s="39"/>
      <c r="BD27" s="39">
        <f t="shared" ref="BD27:BD31" si="99">BC27*0.15</f>
        <v>0</v>
      </c>
      <c r="BE27" s="39"/>
      <c r="BF27" s="39"/>
      <c r="BG27" s="39"/>
      <c r="BH27" s="170">
        <f t="shared" ref="BH27:BH31" si="100">BC27+BD27+BE27+BF27+BG27</f>
        <v>0</v>
      </c>
      <c r="BJ27" s="169"/>
      <c r="BK27" s="39"/>
      <c r="BL27" s="39">
        <f t="shared" ref="BL27:BL31" si="101">BK27*0.15</f>
        <v>0</v>
      </c>
      <c r="BM27" s="39"/>
      <c r="BN27" s="39"/>
      <c r="BO27" s="39"/>
      <c r="BP27" s="170">
        <f t="shared" ref="BP27:BP31" si="102">BK27+BL27+BM27+BN27+BO27</f>
        <v>0</v>
      </c>
      <c r="BR27" s="169"/>
      <c r="BS27" s="39"/>
      <c r="BT27" s="39">
        <f t="shared" ref="BT27:BT31" si="103">BS27*0.15</f>
        <v>0</v>
      </c>
      <c r="BU27" s="39"/>
      <c r="BV27" s="39"/>
      <c r="BW27" s="39"/>
      <c r="BX27" s="170">
        <f t="shared" ref="BX27:BX31" si="104">BS27+BT27+BU27+BV27+BW27</f>
        <v>0</v>
      </c>
      <c r="BZ27" s="169"/>
      <c r="CA27" s="39"/>
      <c r="CB27" s="39">
        <f t="shared" ref="CB27:CB31" si="105">CA27*0.15</f>
        <v>0</v>
      </c>
      <c r="CC27" s="39"/>
      <c r="CD27" s="39"/>
      <c r="CE27" s="39"/>
      <c r="CF27" s="170">
        <f t="shared" ref="CF27:CF31" si="106">CA27+CB27+CC27+CD27+CE27</f>
        <v>0</v>
      </c>
      <c r="CH27" s="169"/>
      <c r="CI27" s="192">
        <f t="shared" ref="CI27:CM31" si="107">O27+W27+AE27+AM27+AU27+BC27+BK27+BS27+CA27</f>
        <v>1040</v>
      </c>
      <c r="CJ27" s="192">
        <f t="shared" si="107"/>
        <v>156</v>
      </c>
      <c r="CK27" s="192">
        <f t="shared" si="107"/>
        <v>0</v>
      </c>
      <c r="CL27" s="192">
        <f t="shared" si="107"/>
        <v>0</v>
      </c>
      <c r="CM27" s="192">
        <f t="shared" si="107"/>
        <v>0</v>
      </c>
      <c r="CN27" s="170">
        <f t="shared" ref="CN27:CN31" si="108">CI27+CJ27+CK27+CL27+CM27</f>
        <v>1196</v>
      </c>
      <c r="CO27" s="243" t="str">
        <f t="shared" si="44"/>
        <v>OK</v>
      </c>
    </row>
    <row r="28" spans="1:93" s="40" customFormat="1" ht="15.75" thickBot="1" x14ac:dyDescent="0.3">
      <c r="A28" s="3"/>
      <c r="B28" s="92" t="s">
        <v>156</v>
      </c>
      <c r="C28" s="93" t="s">
        <v>10</v>
      </c>
      <c r="D28" s="160" t="s">
        <v>41</v>
      </c>
      <c r="E28" s="169">
        <v>35</v>
      </c>
      <c r="F28" s="39">
        <f t="shared" si="47"/>
        <v>4550</v>
      </c>
      <c r="G28" s="39">
        <f t="shared" si="48"/>
        <v>682.5</v>
      </c>
      <c r="H28" s="39"/>
      <c r="I28" s="39"/>
      <c r="J28" s="39"/>
      <c r="K28" s="170">
        <f t="shared" si="49"/>
        <v>5232.5</v>
      </c>
      <c r="L28" s="243" t="str">
        <f t="shared" si="33"/>
        <v>OK</v>
      </c>
      <c r="N28" s="169"/>
      <c r="O28" s="39"/>
      <c r="P28" s="39">
        <f t="shared" si="89"/>
        <v>0</v>
      </c>
      <c r="Q28" s="39"/>
      <c r="R28" s="39"/>
      <c r="S28" s="39"/>
      <c r="T28" s="170">
        <f t="shared" si="90"/>
        <v>0</v>
      </c>
      <c r="V28" s="169"/>
      <c r="W28" s="39">
        <f>$F$28*0.1</f>
        <v>455</v>
      </c>
      <c r="X28" s="39">
        <f t="shared" si="91"/>
        <v>68.25</v>
      </c>
      <c r="Y28" s="39"/>
      <c r="Z28" s="39">
        <f>$I$28*0.15</f>
        <v>0</v>
      </c>
      <c r="AA28" s="39"/>
      <c r="AB28" s="170">
        <f t="shared" si="92"/>
        <v>523.25</v>
      </c>
      <c r="AD28" s="169"/>
      <c r="AE28" s="39">
        <f>$F$28*0.15</f>
        <v>682.5</v>
      </c>
      <c r="AF28" s="39">
        <f t="shared" si="93"/>
        <v>102.375</v>
      </c>
      <c r="AG28" s="39"/>
      <c r="AH28" s="39">
        <f>$I$28*0.15</f>
        <v>0</v>
      </c>
      <c r="AI28" s="39"/>
      <c r="AJ28" s="170">
        <f t="shared" si="94"/>
        <v>784.875</v>
      </c>
      <c r="AL28" s="169"/>
      <c r="AM28" s="39">
        <f>$F$28*0.2</f>
        <v>910</v>
      </c>
      <c r="AN28" s="39">
        <f t="shared" si="95"/>
        <v>136.5</v>
      </c>
      <c r="AO28" s="39"/>
      <c r="AP28" s="39">
        <f>$I$28*0.15</f>
        <v>0</v>
      </c>
      <c r="AQ28" s="39"/>
      <c r="AR28" s="170">
        <f t="shared" si="96"/>
        <v>1046.5</v>
      </c>
      <c r="AT28" s="169"/>
      <c r="AU28" s="39">
        <f>$F$28*0.15</f>
        <v>682.5</v>
      </c>
      <c r="AV28" s="39">
        <f t="shared" si="97"/>
        <v>102.375</v>
      </c>
      <c r="AW28" s="39"/>
      <c r="AX28" s="39">
        <f>$I$28*0.15</f>
        <v>0</v>
      </c>
      <c r="AY28" s="39"/>
      <c r="AZ28" s="170">
        <f t="shared" si="98"/>
        <v>784.875</v>
      </c>
      <c r="BB28" s="169"/>
      <c r="BC28" s="39">
        <f>$F$28*0.15</f>
        <v>682.5</v>
      </c>
      <c r="BD28" s="39">
        <f t="shared" si="99"/>
        <v>102.375</v>
      </c>
      <c r="BE28" s="39"/>
      <c r="BF28" s="39">
        <f>$I$28*0.15</f>
        <v>0</v>
      </c>
      <c r="BG28" s="39"/>
      <c r="BH28" s="170">
        <f t="shared" si="100"/>
        <v>784.875</v>
      </c>
      <c r="BJ28" s="169"/>
      <c r="BK28" s="39"/>
      <c r="BL28" s="39">
        <f t="shared" si="101"/>
        <v>0</v>
      </c>
      <c r="BM28" s="39"/>
      <c r="BN28" s="39"/>
      <c r="BO28" s="39"/>
      <c r="BP28" s="170">
        <f t="shared" si="102"/>
        <v>0</v>
      </c>
      <c r="BR28" s="169"/>
      <c r="BS28" s="39">
        <f>$F$28*0.15</f>
        <v>682.5</v>
      </c>
      <c r="BT28" s="39">
        <f t="shared" si="103"/>
        <v>102.375</v>
      </c>
      <c r="BU28" s="39"/>
      <c r="BV28" s="39">
        <f>$I$28*0.15</f>
        <v>0</v>
      </c>
      <c r="BW28" s="39"/>
      <c r="BX28" s="170">
        <f t="shared" si="104"/>
        <v>784.875</v>
      </c>
      <c r="BZ28" s="169"/>
      <c r="CA28" s="39">
        <f>$F$28*0.1</f>
        <v>455</v>
      </c>
      <c r="CB28" s="39">
        <f t="shared" si="105"/>
        <v>68.25</v>
      </c>
      <c r="CC28" s="39"/>
      <c r="CD28" s="39">
        <f>$I$28*0.1</f>
        <v>0</v>
      </c>
      <c r="CE28" s="39"/>
      <c r="CF28" s="170">
        <f t="shared" si="106"/>
        <v>523.25</v>
      </c>
      <c r="CH28" s="169"/>
      <c r="CI28" s="192">
        <f t="shared" si="107"/>
        <v>4550</v>
      </c>
      <c r="CJ28" s="192">
        <f t="shared" si="107"/>
        <v>682.5</v>
      </c>
      <c r="CK28" s="192">
        <f t="shared" si="107"/>
        <v>0</v>
      </c>
      <c r="CL28" s="192">
        <f t="shared" si="107"/>
        <v>0</v>
      </c>
      <c r="CM28" s="192">
        <f t="shared" si="107"/>
        <v>0</v>
      </c>
      <c r="CN28" s="170">
        <f t="shared" si="108"/>
        <v>5232.5</v>
      </c>
      <c r="CO28" s="243" t="str">
        <f t="shared" si="44"/>
        <v>OK</v>
      </c>
    </row>
    <row r="29" spans="1:93" ht="16.5" customHeight="1" thickBot="1" x14ac:dyDescent="0.3">
      <c r="A29" s="3"/>
      <c r="B29" s="92" t="s">
        <v>126</v>
      </c>
      <c r="C29" s="93" t="s">
        <v>10</v>
      </c>
      <c r="D29" s="160" t="s">
        <v>41</v>
      </c>
      <c r="E29" s="169">
        <v>7</v>
      </c>
      <c r="F29" s="39">
        <f t="shared" si="47"/>
        <v>910</v>
      </c>
      <c r="G29" s="39">
        <f t="shared" si="48"/>
        <v>136.5</v>
      </c>
      <c r="H29" s="39"/>
      <c r="I29" s="39"/>
      <c r="J29" s="39"/>
      <c r="K29" s="170">
        <f t="shared" si="49"/>
        <v>1046.5</v>
      </c>
      <c r="L29" s="243" t="str">
        <f t="shared" si="33"/>
        <v>OK</v>
      </c>
      <c r="N29" s="169"/>
      <c r="O29" s="39"/>
      <c r="P29" s="39">
        <f t="shared" si="89"/>
        <v>0</v>
      </c>
      <c r="Q29" s="39"/>
      <c r="R29" s="39"/>
      <c r="S29" s="39"/>
      <c r="T29" s="170">
        <f t="shared" si="90"/>
        <v>0</v>
      </c>
      <c r="V29" s="169"/>
      <c r="W29" s="39">
        <f>$F$29*0.1</f>
        <v>91</v>
      </c>
      <c r="X29" s="39">
        <f t="shared" si="91"/>
        <v>13.65</v>
      </c>
      <c r="Y29" s="39"/>
      <c r="Z29" s="39">
        <f>$I$29*0.15</f>
        <v>0</v>
      </c>
      <c r="AA29" s="39"/>
      <c r="AB29" s="170">
        <f t="shared" si="92"/>
        <v>104.65</v>
      </c>
      <c r="AD29" s="169"/>
      <c r="AE29" s="39">
        <f>$F$29*0.15</f>
        <v>136.5</v>
      </c>
      <c r="AF29" s="39">
        <f t="shared" si="93"/>
        <v>20.474999999999998</v>
      </c>
      <c r="AG29" s="39"/>
      <c r="AH29" s="39">
        <f>$I$29*0.15</f>
        <v>0</v>
      </c>
      <c r="AI29" s="39"/>
      <c r="AJ29" s="170">
        <f t="shared" si="94"/>
        <v>156.97499999999999</v>
      </c>
      <c r="AL29" s="169"/>
      <c r="AM29" s="39">
        <f>$F$29*0.2</f>
        <v>182</v>
      </c>
      <c r="AN29" s="39">
        <f t="shared" si="95"/>
        <v>27.3</v>
      </c>
      <c r="AO29" s="39"/>
      <c r="AP29" s="39">
        <f>$I$29*0.15</f>
        <v>0</v>
      </c>
      <c r="AQ29" s="39"/>
      <c r="AR29" s="170">
        <f t="shared" si="96"/>
        <v>209.3</v>
      </c>
      <c r="AT29" s="169"/>
      <c r="AU29" s="39">
        <f>$F$29*0.15</f>
        <v>136.5</v>
      </c>
      <c r="AV29" s="39">
        <f t="shared" si="97"/>
        <v>20.474999999999998</v>
      </c>
      <c r="AW29" s="39"/>
      <c r="AX29" s="39">
        <f>$I$29*0.15</f>
        <v>0</v>
      </c>
      <c r="AY29" s="39"/>
      <c r="AZ29" s="170">
        <f t="shared" si="98"/>
        <v>156.97499999999999</v>
      </c>
      <c r="BB29" s="169"/>
      <c r="BC29" s="39">
        <f>$F$29*0.15</f>
        <v>136.5</v>
      </c>
      <c r="BD29" s="39">
        <f t="shared" si="99"/>
        <v>20.474999999999998</v>
      </c>
      <c r="BE29" s="39"/>
      <c r="BF29" s="39">
        <f>$I$29*0.15</f>
        <v>0</v>
      </c>
      <c r="BG29" s="39"/>
      <c r="BH29" s="170">
        <f t="shared" si="100"/>
        <v>156.97499999999999</v>
      </c>
      <c r="BJ29" s="169"/>
      <c r="BK29" s="39"/>
      <c r="BL29" s="39">
        <f t="shared" si="101"/>
        <v>0</v>
      </c>
      <c r="BM29" s="39"/>
      <c r="BN29" s="39"/>
      <c r="BO29" s="39"/>
      <c r="BP29" s="170">
        <f t="shared" si="102"/>
        <v>0</v>
      </c>
      <c r="BR29" s="169"/>
      <c r="BS29" s="39">
        <f>$F$29*0.15</f>
        <v>136.5</v>
      </c>
      <c r="BT29" s="39">
        <f t="shared" si="103"/>
        <v>20.474999999999998</v>
      </c>
      <c r="BU29" s="39"/>
      <c r="BV29" s="39">
        <f>$I$29*0.15</f>
        <v>0</v>
      </c>
      <c r="BW29" s="39"/>
      <c r="BX29" s="170">
        <f t="shared" si="104"/>
        <v>156.97499999999999</v>
      </c>
      <c r="BZ29" s="169"/>
      <c r="CA29" s="39">
        <f>$F$29*0.1</f>
        <v>91</v>
      </c>
      <c r="CB29" s="39">
        <f t="shared" si="105"/>
        <v>13.65</v>
      </c>
      <c r="CC29" s="39"/>
      <c r="CD29" s="39">
        <f>$I$29*0.1</f>
        <v>0</v>
      </c>
      <c r="CE29" s="39"/>
      <c r="CF29" s="170">
        <f t="shared" si="106"/>
        <v>104.65</v>
      </c>
      <c r="CH29" s="169"/>
      <c r="CI29" s="192">
        <f t="shared" si="107"/>
        <v>910</v>
      </c>
      <c r="CJ29" s="192">
        <f t="shared" si="107"/>
        <v>136.49999999999997</v>
      </c>
      <c r="CK29" s="192">
        <f t="shared" si="107"/>
        <v>0</v>
      </c>
      <c r="CL29" s="192">
        <f t="shared" si="107"/>
        <v>0</v>
      </c>
      <c r="CM29" s="192">
        <f t="shared" si="107"/>
        <v>0</v>
      </c>
      <c r="CN29" s="170">
        <f t="shared" si="108"/>
        <v>1046.5</v>
      </c>
      <c r="CO29" s="243" t="str">
        <f t="shared" si="44"/>
        <v>OK</v>
      </c>
    </row>
    <row r="30" spans="1:93" ht="15.75" thickBot="1" x14ac:dyDescent="0.3">
      <c r="A30" s="3"/>
      <c r="B30" s="92" t="s">
        <v>40</v>
      </c>
      <c r="C30" s="93" t="s">
        <v>10</v>
      </c>
      <c r="D30" s="160" t="s">
        <v>41</v>
      </c>
      <c r="E30" s="169">
        <v>2</v>
      </c>
      <c r="F30" s="39">
        <f t="shared" si="47"/>
        <v>260</v>
      </c>
      <c r="G30" s="39">
        <f t="shared" si="48"/>
        <v>39</v>
      </c>
      <c r="H30" s="39"/>
      <c r="I30" s="39"/>
      <c r="J30" s="39"/>
      <c r="K30" s="170">
        <f t="shared" si="49"/>
        <v>299</v>
      </c>
      <c r="L30" s="243" t="str">
        <f t="shared" si="33"/>
        <v>OK</v>
      </c>
      <c r="N30" s="169"/>
      <c r="O30" s="39"/>
      <c r="P30" s="39">
        <f t="shared" si="89"/>
        <v>0</v>
      </c>
      <c r="Q30" s="39"/>
      <c r="R30" s="39"/>
      <c r="S30" s="39"/>
      <c r="T30" s="170">
        <f t="shared" si="90"/>
        <v>0</v>
      </c>
      <c r="V30" s="169"/>
      <c r="W30" s="39"/>
      <c r="X30" s="39">
        <f t="shared" si="91"/>
        <v>0</v>
      </c>
      <c r="Y30" s="39"/>
      <c r="Z30" s="39"/>
      <c r="AA30" s="39"/>
      <c r="AB30" s="170">
        <f t="shared" si="92"/>
        <v>0</v>
      </c>
      <c r="AD30" s="169"/>
      <c r="AE30" s="39"/>
      <c r="AF30" s="39">
        <f t="shared" si="93"/>
        <v>0</v>
      </c>
      <c r="AG30" s="39"/>
      <c r="AH30" s="39"/>
      <c r="AI30" s="39"/>
      <c r="AJ30" s="170">
        <f t="shared" si="94"/>
        <v>0</v>
      </c>
      <c r="AL30" s="169"/>
      <c r="AM30" s="39"/>
      <c r="AN30" s="39">
        <f t="shared" si="95"/>
        <v>0</v>
      </c>
      <c r="AO30" s="39"/>
      <c r="AP30" s="39"/>
      <c r="AQ30" s="39"/>
      <c r="AR30" s="170">
        <f t="shared" si="96"/>
        <v>0</v>
      </c>
      <c r="AT30" s="169"/>
      <c r="AU30" s="39"/>
      <c r="AV30" s="39">
        <f t="shared" si="97"/>
        <v>0</v>
      </c>
      <c r="AW30" s="39"/>
      <c r="AX30" s="39"/>
      <c r="AY30" s="39"/>
      <c r="AZ30" s="170">
        <f t="shared" si="98"/>
        <v>0</v>
      </c>
      <c r="BB30" s="169"/>
      <c r="BC30" s="39"/>
      <c r="BD30" s="39">
        <f t="shared" si="99"/>
        <v>0</v>
      </c>
      <c r="BE30" s="39"/>
      <c r="BF30" s="39"/>
      <c r="BG30" s="39"/>
      <c r="BH30" s="170">
        <f t="shared" si="100"/>
        <v>0</v>
      </c>
      <c r="BJ30" s="169"/>
      <c r="BK30" s="39"/>
      <c r="BL30" s="39">
        <f t="shared" si="101"/>
        <v>0</v>
      </c>
      <c r="BM30" s="39"/>
      <c r="BN30" s="39"/>
      <c r="BO30" s="39"/>
      <c r="BP30" s="170">
        <f t="shared" si="102"/>
        <v>0</v>
      </c>
      <c r="BR30" s="169"/>
      <c r="BS30" s="39"/>
      <c r="BT30" s="39">
        <f t="shared" si="103"/>
        <v>0</v>
      </c>
      <c r="BU30" s="39"/>
      <c r="BV30" s="39"/>
      <c r="BW30" s="39"/>
      <c r="BX30" s="170">
        <f t="shared" si="104"/>
        <v>0</v>
      </c>
      <c r="BZ30" s="169"/>
      <c r="CA30" s="39">
        <f>F30</f>
        <v>260</v>
      </c>
      <c r="CB30" s="39">
        <f t="shared" si="105"/>
        <v>39</v>
      </c>
      <c r="CC30" s="39"/>
      <c r="CD30" s="39"/>
      <c r="CE30" s="39"/>
      <c r="CF30" s="170">
        <f t="shared" si="106"/>
        <v>299</v>
      </c>
      <c r="CH30" s="169"/>
      <c r="CI30" s="192">
        <f t="shared" si="107"/>
        <v>260</v>
      </c>
      <c r="CJ30" s="192">
        <f t="shared" si="107"/>
        <v>39</v>
      </c>
      <c r="CK30" s="192">
        <f t="shared" si="107"/>
        <v>0</v>
      </c>
      <c r="CL30" s="192">
        <f t="shared" si="107"/>
        <v>0</v>
      </c>
      <c r="CM30" s="192">
        <f t="shared" si="107"/>
        <v>0</v>
      </c>
      <c r="CN30" s="170">
        <f t="shared" si="108"/>
        <v>299</v>
      </c>
      <c r="CO30" s="243" t="str">
        <f t="shared" si="44"/>
        <v>OK</v>
      </c>
    </row>
    <row r="31" spans="1:93" ht="15.75" thickBot="1" x14ac:dyDescent="0.3">
      <c r="A31" s="3"/>
      <c r="B31" s="92"/>
      <c r="C31" s="93"/>
      <c r="D31" s="160"/>
      <c r="E31" s="169"/>
      <c r="F31" s="39">
        <f t="shared" si="47"/>
        <v>0</v>
      </c>
      <c r="G31" s="39">
        <f t="shared" si="48"/>
        <v>0</v>
      </c>
      <c r="H31" s="39"/>
      <c r="I31" s="39"/>
      <c r="J31" s="39"/>
      <c r="K31" s="170">
        <f t="shared" si="49"/>
        <v>0</v>
      </c>
      <c r="L31" s="243" t="str">
        <f t="shared" si="33"/>
        <v>OK</v>
      </c>
      <c r="N31" s="169"/>
      <c r="O31" s="39"/>
      <c r="P31" s="39">
        <f t="shared" si="89"/>
        <v>0</v>
      </c>
      <c r="Q31" s="39"/>
      <c r="R31" s="39"/>
      <c r="S31" s="39"/>
      <c r="T31" s="170">
        <f t="shared" si="90"/>
        <v>0</v>
      </c>
      <c r="V31" s="169"/>
      <c r="W31" s="39"/>
      <c r="X31" s="39">
        <f t="shared" si="91"/>
        <v>0</v>
      </c>
      <c r="Y31" s="39"/>
      <c r="Z31" s="39"/>
      <c r="AA31" s="39"/>
      <c r="AB31" s="170">
        <f t="shared" si="92"/>
        <v>0</v>
      </c>
      <c r="AD31" s="169"/>
      <c r="AE31" s="39"/>
      <c r="AF31" s="39">
        <f t="shared" si="93"/>
        <v>0</v>
      </c>
      <c r="AG31" s="39"/>
      <c r="AH31" s="39"/>
      <c r="AI31" s="39"/>
      <c r="AJ31" s="170">
        <f t="shared" si="94"/>
        <v>0</v>
      </c>
      <c r="AL31" s="169"/>
      <c r="AM31" s="39"/>
      <c r="AN31" s="39">
        <f t="shared" si="95"/>
        <v>0</v>
      </c>
      <c r="AO31" s="39"/>
      <c r="AP31" s="39"/>
      <c r="AQ31" s="39"/>
      <c r="AR31" s="170">
        <f t="shared" si="96"/>
        <v>0</v>
      </c>
      <c r="AT31" s="169"/>
      <c r="AU31" s="39"/>
      <c r="AV31" s="39">
        <f t="shared" si="97"/>
        <v>0</v>
      </c>
      <c r="AW31" s="39"/>
      <c r="AX31" s="39"/>
      <c r="AY31" s="39"/>
      <c r="AZ31" s="170">
        <f t="shared" si="98"/>
        <v>0</v>
      </c>
      <c r="BB31" s="169"/>
      <c r="BC31" s="39"/>
      <c r="BD31" s="39">
        <f t="shared" si="99"/>
        <v>0</v>
      </c>
      <c r="BE31" s="39"/>
      <c r="BF31" s="39"/>
      <c r="BG31" s="39"/>
      <c r="BH31" s="170">
        <f t="shared" si="100"/>
        <v>0</v>
      </c>
      <c r="BJ31" s="169"/>
      <c r="BK31" s="39"/>
      <c r="BL31" s="39">
        <f t="shared" si="101"/>
        <v>0</v>
      </c>
      <c r="BM31" s="39"/>
      <c r="BN31" s="39"/>
      <c r="BO31" s="39"/>
      <c r="BP31" s="170">
        <f t="shared" si="102"/>
        <v>0</v>
      </c>
      <c r="BR31" s="169"/>
      <c r="BS31" s="39"/>
      <c r="BT31" s="39">
        <f t="shared" si="103"/>
        <v>0</v>
      </c>
      <c r="BU31" s="39"/>
      <c r="BV31" s="39"/>
      <c r="BW31" s="39"/>
      <c r="BX31" s="170">
        <f t="shared" si="104"/>
        <v>0</v>
      </c>
      <c r="BZ31" s="169"/>
      <c r="CA31" s="39"/>
      <c r="CB31" s="39">
        <f t="shared" si="105"/>
        <v>0</v>
      </c>
      <c r="CC31" s="39"/>
      <c r="CD31" s="39"/>
      <c r="CE31" s="39"/>
      <c r="CF31" s="170">
        <f t="shared" si="106"/>
        <v>0</v>
      </c>
      <c r="CH31" s="169"/>
      <c r="CI31" s="192">
        <f t="shared" si="107"/>
        <v>0</v>
      </c>
      <c r="CJ31" s="192">
        <f t="shared" si="107"/>
        <v>0</v>
      </c>
      <c r="CK31" s="192">
        <f t="shared" si="107"/>
        <v>0</v>
      </c>
      <c r="CL31" s="192">
        <f t="shared" si="107"/>
        <v>0</v>
      </c>
      <c r="CM31" s="192">
        <f t="shared" si="107"/>
        <v>0</v>
      </c>
      <c r="CN31" s="170">
        <f t="shared" si="108"/>
        <v>0</v>
      </c>
      <c r="CO31" s="243" t="str">
        <f t="shared" si="44"/>
        <v>OK</v>
      </c>
    </row>
    <row r="32" spans="1:93" ht="16.5" thickBot="1" x14ac:dyDescent="0.3">
      <c r="A32" s="1"/>
      <c r="B32" s="78" t="s">
        <v>83</v>
      </c>
      <c r="C32" s="2"/>
      <c r="D32" s="162"/>
      <c r="E32" s="171"/>
      <c r="F32" s="50">
        <f t="shared" ref="F32:K32" si="109">SUM(F14:F31)</f>
        <v>14170</v>
      </c>
      <c r="G32" s="50">
        <f t="shared" si="109"/>
        <v>2125.5</v>
      </c>
      <c r="H32" s="50">
        <f t="shared" si="109"/>
        <v>4800</v>
      </c>
      <c r="I32" s="50">
        <f t="shared" si="109"/>
        <v>18000</v>
      </c>
      <c r="J32" s="50">
        <f t="shared" si="109"/>
        <v>0</v>
      </c>
      <c r="K32" s="175">
        <f t="shared" si="109"/>
        <v>39095.5</v>
      </c>
      <c r="L32" s="243" t="str">
        <f t="shared" si="33"/>
        <v>OK</v>
      </c>
      <c r="N32" s="171"/>
      <c r="O32" s="50">
        <f t="shared" ref="O32:T32" si="110">SUM(O14:O31)</f>
        <v>2288</v>
      </c>
      <c r="P32" s="50">
        <f t="shared" si="110"/>
        <v>343.20000000000005</v>
      </c>
      <c r="Q32" s="50">
        <f t="shared" si="110"/>
        <v>1714.2857142857142</v>
      </c>
      <c r="R32" s="50">
        <f t="shared" si="110"/>
        <v>2250</v>
      </c>
      <c r="S32" s="50">
        <f t="shared" si="110"/>
        <v>0</v>
      </c>
      <c r="T32" s="175">
        <f t="shared" si="110"/>
        <v>6595.4857142857145</v>
      </c>
      <c r="V32" s="171"/>
      <c r="W32" s="50">
        <f t="shared" ref="W32:AB32" si="111">SUM(W14:W31)</f>
        <v>1040</v>
      </c>
      <c r="X32" s="50">
        <f t="shared" si="111"/>
        <v>156</v>
      </c>
      <c r="Y32" s="50">
        <f t="shared" si="111"/>
        <v>514.28571428571433</v>
      </c>
      <c r="Z32" s="50">
        <f t="shared" si="111"/>
        <v>1500</v>
      </c>
      <c r="AA32" s="50">
        <f t="shared" si="111"/>
        <v>0</v>
      </c>
      <c r="AB32" s="175">
        <f t="shared" si="111"/>
        <v>3210.2857142857142</v>
      </c>
      <c r="AD32" s="171"/>
      <c r="AE32" s="50">
        <f t="shared" ref="AE32:AJ32" si="112">SUM(AE14:AE31)</f>
        <v>2782</v>
      </c>
      <c r="AF32" s="50">
        <f t="shared" si="112"/>
        <v>417.3</v>
      </c>
      <c r="AG32" s="50">
        <f t="shared" si="112"/>
        <v>514.28571428571433</v>
      </c>
      <c r="AH32" s="50">
        <f t="shared" si="112"/>
        <v>3750</v>
      </c>
      <c r="AI32" s="50">
        <f t="shared" si="112"/>
        <v>0</v>
      </c>
      <c r="AJ32" s="175">
        <f t="shared" si="112"/>
        <v>7463.5857142857139</v>
      </c>
      <c r="AL32" s="171"/>
      <c r="AM32" s="50">
        <f t="shared" ref="AM32:AR32" si="113">SUM(AM14:AM31)</f>
        <v>2873</v>
      </c>
      <c r="AN32" s="50">
        <f t="shared" si="113"/>
        <v>430.95</v>
      </c>
      <c r="AO32" s="50">
        <f t="shared" si="113"/>
        <v>514.28571428571433</v>
      </c>
      <c r="AP32" s="50">
        <f t="shared" si="113"/>
        <v>3000</v>
      </c>
      <c r="AQ32" s="50">
        <f t="shared" si="113"/>
        <v>0</v>
      </c>
      <c r="AR32" s="175">
        <f t="shared" si="113"/>
        <v>6818.2357142857136</v>
      </c>
      <c r="AT32" s="171"/>
      <c r="AU32" s="50">
        <f t="shared" ref="AU32:AZ32" si="114">SUM(AU14:AU31)</f>
        <v>2587</v>
      </c>
      <c r="AV32" s="50">
        <f t="shared" si="114"/>
        <v>388.05</v>
      </c>
      <c r="AW32" s="50">
        <f t="shared" si="114"/>
        <v>514.28571428571433</v>
      </c>
      <c r="AX32" s="50">
        <f t="shared" si="114"/>
        <v>6000</v>
      </c>
      <c r="AY32" s="50">
        <f t="shared" si="114"/>
        <v>0</v>
      </c>
      <c r="AZ32" s="175">
        <f t="shared" si="114"/>
        <v>9489.3357142857149</v>
      </c>
      <c r="BB32" s="171"/>
      <c r="BC32" s="50">
        <f t="shared" ref="BC32:BH32" si="115">SUM(BC14:BC31)</f>
        <v>819</v>
      </c>
      <c r="BD32" s="50">
        <f t="shared" si="115"/>
        <v>122.85</v>
      </c>
      <c r="BE32" s="50">
        <f t="shared" si="115"/>
        <v>0</v>
      </c>
      <c r="BF32" s="50">
        <f t="shared" si="115"/>
        <v>0</v>
      </c>
      <c r="BG32" s="50">
        <f t="shared" si="115"/>
        <v>0</v>
      </c>
      <c r="BH32" s="175">
        <f t="shared" si="115"/>
        <v>941.85</v>
      </c>
      <c r="BJ32" s="171"/>
      <c r="BK32" s="50">
        <f t="shared" ref="BK32:BP32" si="116">SUM(BK14:BK31)</f>
        <v>78</v>
      </c>
      <c r="BL32" s="50">
        <f t="shared" si="116"/>
        <v>11.7</v>
      </c>
      <c r="BM32" s="50">
        <f t="shared" si="116"/>
        <v>514.28571428571433</v>
      </c>
      <c r="BN32" s="50">
        <f t="shared" si="116"/>
        <v>1500</v>
      </c>
      <c r="BO32" s="50">
        <f t="shared" si="116"/>
        <v>0</v>
      </c>
      <c r="BP32" s="175">
        <f t="shared" si="116"/>
        <v>2103.9857142857145</v>
      </c>
      <c r="BR32" s="171"/>
      <c r="BS32" s="50">
        <f t="shared" ref="BS32:BX32" si="117">SUM(BS14:BS31)</f>
        <v>819</v>
      </c>
      <c r="BT32" s="50">
        <f t="shared" si="117"/>
        <v>122.85</v>
      </c>
      <c r="BU32" s="50">
        <f t="shared" si="117"/>
        <v>0</v>
      </c>
      <c r="BV32" s="50">
        <f t="shared" si="117"/>
        <v>0</v>
      </c>
      <c r="BW32" s="50">
        <f t="shared" si="117"/>
        <v>0</v>
      </c>
      <c r="BX32" s="175">
        <f t="shared" si="117"/>
        <v>941.85</v>
      </c>
      <c r="BZ32" s="171"/>
      <c r="CA32" s="50">
        <f t="shared" ref="CA32:CF32" si="118">SUM(CA14:CA31)</f>
        <v>884</v>
      </c>
      <c r="CB32" s="50">
        <f t="shared" si="118"/>
        <v>132.60000000000002</v>
      </c>
      <c r="CC32" s="50">
        <f t="shared" si="118"/>
        <v>514.28571428571433</v>
      </c>
      <c r="CD32" s="50">
        <f t="shared" si="118"/>
        <v>0</v>
      </c>
      <c r="CE32" s="50">
        <f t="shared" si="118"/>
        <v>0</v>
      </c>
      <c r="CF32" s="175">
        <f t="shared" si="118"/>
        <v>1530.8857142857146</v>
      </c>
      <c r="CH32" s="171"/>
      <c r="CI32" s="50">
        <f t="shared" ref="CI32:CN32" si="119">SUM(CI14:CI31)</f>
        <v>14170</v>
      </c>
      <c r="CJ32" s="50">
        <f t="shared" si="119"/>
        <v>2125.5</v>
      </c>
      <c r="CK32" s="50">
        <f t="shared" si="119"/>
        <v>4800</v>
      </c>
      <c r="CL32" s="50">
        <f t="shared" si="119"/>
        <v>18000</v>
      </c>
      <c r="CM32" s="50">
        <f t="shared" si="119"/>
        <v>0</v>
      </c>
      <c r="CN32" s="175">
        <f t="shared" si="119"/>
        <v>39095.5</v>
      </c>
      <c r="CO32" s="243" t="str">
        <f t="shared" si="44"/>
        <v>OK</v>
      </c>
    </row>
    <row r="33" spans="1:93" ht="16.5" thickBot="1" x14ac:dyDescent="0.3">
      <c r="A33" s="4"/>
      <c r="B33" s="79" t="s">
        <v>67</v>
      </c>
      <c r="C33" s="150"/>
      <c r="D33" s="6"/>
      <c r="E33" s="176"/>
      <c r="F33" s="6"/>
      <c r="G33" s="6"/>
      <c r="H33" s="6"/>
      <c r="I33" s="6"/>
      <c r="J33" s="6"/>
      <c r="K33" s="177"/>
      <c r="L33" s="243" t="str">
        <f t="shared" si="33"/>
        <v>OK</v>
      </c>
      <c r="N33" s="176"/>
      <c r="O33" s="6"/>
      <c r="P33" s="6"/>
      <c r="Q33" s="6"/>
      <c r="R33" s="6"/>
      <c r="S33" s="6"/>
      <c r="T33" s="177"/>
      <c r="V33" s="176"/>
      <c r="W33" s="6"/>
      <c r="X33" s="6"/>
      <c r="Y33" s="6"/>
      <c r="Z33" s="6"/>
      <c r="AA33" s="6"/>
      <c r="AB33" s="177"/>
      <c r="AD33" s="176"/>
      <c r="AE33" s="6"/>
      <c r="AF33" s="6"/>
      <c r="AG33" s="6"/>
      <c r="AH33" s="6"/>
      <c r="AI33" s="6"/>
      <c r="AJ33" s="177"/>
      <c r="AL33" s="176"/>
      <c r="AM33" s="6"/>
      <c r="AN33" s="6"/>
      <c r="AO33" s="6"/>
      <c r="AP33" s="6"/>
      <c r="AQ33" s="6"/>
      <c r="AR33" s="177"/>
      <c r="AT33" s="176"/>
      <c r="AU33" s="6"/>
      <c r="AV33" s="6"/>
      <c r="AW33" s="6"/>
      <c r="AX33" s="6"/>
      <c r="AY33" s="6"/>
      <c r="AZ33" s="177"/>
      <c r="BB33" s="176"/>
      <c r="BC33" s="6"/>
      <c r="BD33" s="6"/>
      <c r="BE33" s="6"/>
      <c r="BF33" s="6"/>
      <c r="BG33" s="6"/>
      <c r="BH33" s="177"/>
      <c r="BJ33" s="176"/>
      <c r="BK33" s="6"/>
      <c r="BL33" s="6"/>
      <c r="BM33" s="6"/>
      <c r="BN33" s="6"/>
      <c r="BO33" s="6"/>
      <c r="BP33" s="177"/>
      <c r="BR33" s="176"/>
      <c r="BS33" s="6"/>
      <c r="BT33" s="6"/>
      <c r="BU33" s="6"/>
      <c r="BV33" s="6"/>
      <c r="BW33" s="6"/>
      <c r="BX33" s="177"/>
      <c r="BZ33" s="176"/>
      <c r="CA33" s="6"/>
      <c r="CB33" s="6"/>
      <c r="CC33" s="6"/>
      <c r="CD33" s="6"/>
      <c r="CE33" s="6"/>
      <c r="CF33" s="177"/>
      <c r="CH33" s="176"/>
      <c r="CI33" s="6"/>
      <c r="CJ33" s="6"/>
      <c r="CK33" s="6"/>
      <c r="CL33" s="6"/>
      <c r="CM33" s="6"/>
      <c r="CN33" s="177"/>
      <c r="CO33" s="243" t="str">
        <f t="shared" si="44"/>
        <v>OK</v>
      </c>
    </row>
    <row r="34" spans="1:93" ht="15.75" thickBot="1" x14ac:dyDescent="0.3">
      <c r="A34" s="17"/>
      <c r="B34" s="28" t="s">
        <v>44</v>
      </c>
      <c r="C34" s="115"/>
      <c r="D34" s="164"/>
      <c r="E34" s="178"/>
      <c r="F34" s="18"/>
      <c r="G34" s="18"/>
      <c r="H34" s="18"/>
      <c r="I34" s="18"/>
      <c r="J34" s="18"/>
      <c r="K34" s="179"/>
      <c r="L34" s="243" t="str">
        <f t="shared" si="33"/>
        <v>OK</v>
      </c>
      <c r="N34" s="178"/>
      <c r="O34" s="18"/>
      <c r="P34" s="18"/>
      <c r="Q34" s="18"/>
      <c r="R34" s="18"/>
      <c r="S34" s="18"/>
      <c r="T34" s="179"/>
      <c r="V34" s="178"/>
      <c r="W34" s="18"/>
      <c r="X34" s="18"/>
      <c r="Y34" s="18"/>
      <c r="Z34" s="18"/>
      <c r="AA34" s="18"/>
      <c r="AB34" s="179"/>
      <c r="AD34" s="178"/>
      <c r="AE34" s="18"/>
      <c r="AF34" s="18"/>
      <c r="AG34" s="18"/>
      <c r="AH34" s="18"/>
      <c r="AI34" s="18"/>
      <c r="AJ34" s="179"/>
      <c r="AL34" s="178"/>
      <c r="AM34" s="18"/>
      <c r="AN34" s="18"/>
      <c r="AO34" s="18"/>
      <c r="AP34" s="18"/>
      <c r="AQ34" s="18"/>
      <c r="AR34" s="179"/>
      <c r="AT34" s="178"/>
      <c r="AU34" s="18"/>
      <c r="AV34" s="18"/>
      <c r="AW34" s="18"/>
      <c r="AX34" s="18"/>
      <c r="AY34" s="18"/>
      <c r="AZ34" s="179"/>
      <c r="BB34" s="178"/>
      <c r="BC34" s="18"/>
      <c r="BD34" s="18"/>
      <c r="BE34" s="18"/>
      <c r="BF34" s="18"/>
      <c r="BG34" s="18"/>
      <c r="BH34" s="179"/>
      <c r="BJ34" s="178"/>
      <c r="BK34" s="18"/>
      <c r="BL34" s="18"/>
      <c r="BM34" s="18"/>
      <c r="BN34" s="18"/>
      <c r="BO34" s="18"/>
      <c r="BP34" s="179"/>
      <c r="BR34" s="178"/>
      <c r="BS34" s="18"/>
      <c r="BT34" s="18"/>
      <c r="BU34" s="18"/>
      <c r="BV34" s="18"/>
      <c r="BW34" s="18"/>
      <c r="BX34" s="179"/>
      <c r="BZ34" s="178"/>
      <c r="CA34" s="18"/>
      <c r="CB34" s="18"/>
      <c r="CC34" s="18"/>
      <c r="CD34" s="18"/>
      <c r="CE34" s="18"/>
      <c r="CF34" s="179"/>
      <c r="CH34" s="178"/>
      <c r="CI34" s="18"/>
      <c r="CJ34" s="18"/>
      <c r="CK34" s="18"/>
      <c r="CL34" s="18"/>
      <c r="CM34" s="18"/>
      <c r="CN34" s="179"/>
      <c r="CO34" s="243" t="str">
        <f t="shared" si="44"/>
        <v>OK</v>
      </c>
    </row>
    <row r="35" spans="1:93" ht="15.75" thickBot="1" x14ac:dyDescent="0.3">
      <c r="A35" s="3"/>
      <c r="B35" s="41" t="s">
        <v>250</v>
      </c>
      <c r="C35" s="226" t="s">
        <v>424</v>
      </c>
      <c r="D35" s="225" t="s">
        <v>41</v>
      </c>
      <c r="E35" s="169">
        <v>1</v>
      </c>
      <c r="F35" s="39">
        <f t="shared" ref="F35:F39" si="120">E35*$C$2</f>
        <v>130</v>
      </c>
      <c r="G35" s="39">
        <f t="shared" ref="G35:G39" si="121">F35*0.15</f>
        <v>19.5</v>
      </c>
      <c r="H35" s="39"/>
      <c r="I35" s="39"/>
      <c r="J35" s="39"/>
      <c r="K35" s="170">
        <f t="shared" ref="K35:K39" si="122">F35+G35+H35+I35+J35</f>
        <v>149.5</v>
      </c>
      <c r="L35" s="243" t="str">
        <f t="shared" si="33"/>
        <v>OK</v>
      </c>
      <c r="N35" s="169"/>
      <c r="O35" s="39">
        <f>F35</f>
        <v>130</v>
      </c>
      <c r="P35" s="39">
        <f t="shared" ref="P35:P39" si="123">O35*0.15</f>
        <v>19.5</v>
      </c>
      <c r="Q35" s="39"/>
      <c r="R35" s="39"/>
      <c r="S35" s="39"/>
      <c r="T35" s="170">
        <f t="shared" ref="T35:T39" si="124">O35+P35+Q35+R35+S35</f>
        <v>149.5</v>
      </c>
      <c r="V35" s="169"/>
      <c r="W35" s="39"/>
      <c r="X35" s="39">
        <f t="shared" ref="X35:X39" si="125">W35*0.15</f>
        <v>0</v>
      </c>
      <c r="Y35" s="39"/>
      <c r="Z35" s="39"/>
      <c r="AA35" s="39"/>
      <c r="AB35" s="170">
        <f t="shared" ref="AB35:AB39" si="126">W35+X35+Y35+Z35+AA35</f>
        <v>0</v>
      </c>
      <c r="AD35" s="169"/>
      <c r="AE35" s="39"/>
      <c r="AF35" s="39">
        <f t="shared" ref="AF35:AF39" si="127">AE35*0.15</f>
        <v>0</v>
      </c>
      <c r="AG35" s="39"/>
      <c r="AH35" s="39"/>
      <c r="AI35" s="39"/>
      <c r="AJ35" s="170">
        <f t="shared" ref="AJ35:AJ39" si="128">AE35+AF35+AG35+AH35+AI35</f>
        <v>0</v>
      </c>
      <c r="AL35" s="169"/>
      <c r="AM35" s="39"/>
      <c r="AN35" s="39">
        <f t="shared" ref="AN35:AN39" si="129">AM35*0.15</f>
        <v>0</v>
      </c>
      <c r="AO35" s="39"/>
      <c r="AP35" s="39"/>
      <c r="AQ35" s="39"/>
      <c r="AR35" s="170">
        <f t="shared" ref="AR35:AR39" si="130">AM35+AN35+AO35+AP35+AQ35</f>
        <v>0</v>
      </c>
      <c r="AT35" s="169"/>
      <c r="AU35" s="39"/>
      <c r="AV35" s="39">
        <f t="shared" ref="AV35:AV39" si="131">AU35*0.15</f>
        <v>0</v>
      </c>
      <c r="AW35" s="39"/>
      <c r="AX35" s="39"/>
      <c r="AY35" s="39"/>
      <c r="AZ35" s="170">
        <f t="shared" ref="AZ35:AZ39" si="132">AU35+AV35+AW35+AX35+AY35</f>
        <v>0</v>
      </c>
      <c r="BB35" s="169"/>
      <c r="BC35" s="39"/>
      <c r="BD35" s="39">
        <f t="shared" ref="BD35:BD39" si="133">BC35*0.15</f>
        <v>0</v>
      </c>
      <c r="BE35" s="39"/>
      <c r="BF35" s="39"/>
      <c r="BG35" s="39"/>
      <c r="BH35" s="170">
        <f t="shared" ref="BH35:BH39" si="134">BC35+BD35+BE35+BF35+BG35</f>
        <v>0</v>
      </c>
      <c r="BJ35" s="169"/>
      <c r="BK35" s="39"/>
      <c r="BL35" s="39">
        <f t="shared" ref="BL35:BL39" si="135">BK35*0.15</f>
        <v>0</v>
      </c>
      <c r="BM35" s="39"/>
      <c r="BN35" s="39"/>
      <c r="BO35" s="39"/>
      <c r="BP35" s="170">
        <f t="shared" ref="BP35:BP39" si="136">BK35+BL35+BM35+BN35+BO35</f>
        <v>0</v>
      </c>
      <c r="BR35" s="169"/>
      <c r="BS35" s="39"/>
      <c r="BT35" s="39">
        <f t="shared" ref="BT35:BT39" si="137">BS35*0.15</f>
        <v>0</v>
      </c>
      <c r="BU35" s="39"/>
      <c r="BV35" s="39"/>
      <c r="BW35" s="39"/>
      <c r="BX35" s="170">
        <f t="shared" ref="BX35:BX39" si="138">BS35+BT35+BU35+BV35+BW35</f>
        <v>0</v>
      </c>
      <c r="BZ35" s="169"/>
      <c r="CA35" s="39"/>
      <c r="CB35" s="39">
        <f t="shared" ref="CB35:CB39" si="139">CA35*0.15</f>
        <v>0</v>
      </c>
      <c r="CC35" s="39"/>
      <c r="CD35" s="39"/>
      <c r="CE35" s="39"/>
      <c r="CF35" s="170">
        <f t="shared" ref="CF35:CF39" si="140">CA35+CB35+CC35+CD35+CE35</f>
        <v>0</v>
      </c>
      <c r="CH35" s="169"/>
      <c r="CI35" s="192">
        <f t="shared" ref="CI35:CM39" si="141">O35+W35+AE35+AM35+AU35+BC35+BK35+BS35+CA35</f>
        <v>130</v>
      </c>
      <c r="CJ35" s="192">
        <f t="shared" si="141"/>
        <v>19.5</v>
      </c>
      <c r="CK35" s="192">
        <f t="shared" si="141"/>
        <v>0</v>
      </c>
      <c r="CL35" s="192">
        <f t="shared" si="141"/>
        <v>0</v>
      </c>
      <c r="CM35" s="192">
        <f t="shared" si="141"/>
        <v>0</v>
      </c>
      <c r="CN35" s="170">
        <f t="shared" ref="CN35:CN39" si="142">CI35+CJ35+CK35+CL35+CM35</f>
        <v>149.5</v>
      </c>
      <c r="CO35" s="243" t="str">
        <f t="shared" si="44"/>
        <v>OK</v>
      </c>
    </row>
    <row r="36" spans="1:93" ht="17.25" customHeight="1" thickBot="1" x14ac:dyDescent="0.3">
      <c r="A36" s="3"/>
      <c r="B36" s="41" t="s">
        <v>47</v>
      </c>
      <c r="C36" s="226" t="s">
        <v>10</v>
      </c>
      <c r="D36" s="225" t="s">
        <v>41</v>
      </c>
      <c r="E36" s="169">
        <v>3</v>
      </c>
      <c r="F36" s="39">
        <f t="shared" si="120"/>
        <v>390</v>
      </c>
      <c r="G36" s="39">
        <f t="shared" si="121"/>
        <v>58.5</v>
      </c>
      <c r="H36" s="39">
        <f>I2</f>
        <v>600</v>
      </c>
      <c r="I36" s="39"/>
      <c r="J36" s="39"/>
      <c r="K36" s="170">
        <f t="shared" si="122"/>
        <v>1048.5</v>
      </c>
      <c r="L36" s="243" t="str">
        <f t="shared" si="33"/>
        <v>OK</v>
      </c>
      <c r="N36" s="169"/>
      <c r="O36" s="39">
        <f>F36*0.7</f>
        <v>273</v>
      </c>
      <c r="P36" s="39">
        <f t="shared" si="123"/>
        <v>40.949999999999996</v>
      </c>
      <c r="Q36" s="39">
        <f>H36</f>
        <v>600</v>
      </c>
      <c r="R36" s="39">
        <f>I36/2</f>
        <v>0</v>
      </c>
      <c r="S36" s="39"/>
      <c r="T36" s="170">
        <f t="shared" si="124"/>
        <v>913.95</v>
      </c>
      <c r="V36" s="169"/>
      <c r="W36" s="39">
        <f>F36*0.3</f>
        <v>117</v>
      </c>
      <c r="X36" s="39">
        <f t="shared" si="125"/>
        <v>17.55</v>
      </c>
      <c r="Y36" s="39"/>
      <c r="Z36" s="39">
        <f>I36/2</f>
        <v>0</v>
      </c>
      <c r="AA36" s="39"/>
      <c r="AB36" s="170">
        <f t="shared" si="126"/>
        <v>134.55000000000001</v>
      </c>
      <c r="AD36" s="169"/>
      <c r="AE36" s="39"/>
      <c r="AF36" s="39">
        <f t="shared" si="127"/>
        <v>0</v>
      </c>
      <c r="AG36" s="39"/>
      <c r="AH36" s="39"/>
      <c r="AI36" s="39"/>
      <c r="AJ36" s="170">
        <f t="shared" si="128"/>
        <v>0</v>
      </c>
      <c r="AL36" s="169"/>
      <c r="AM36" s="39"/>
      <c r="AN36" s="39">
        <f t="shared" si="129"/>
        <v>0</v>
      </c>
      <c r="AO36" s="39"/>
      <c r="AP36" s="39"/>
      <c r="AQ36" s="39"/>
      <c r="AR36" s="170">
        <f t="shared" si="130"/>
        <v>0</v>
      </c>
      <c r="AT36" s="169"/>
      <c r="AU36" s="39"/>
      <c r="AV36" s="39">
        <f t="shared" si="131"/>
        <v>0</v>
      </c>
      <c r="AW36" s="39"/>
      <c r="AX36" s="39"/>
      <c r="AY36" s="39"/>
      <c r="AZ36" s="170">
        <f t="shared" si="132"/>
        <v>0</v>
      </c>
      <c r="BB36" s="169"/>
      <c r="BC36" s="39"/>
      <c r="BD36" s="39">
        <f t="shared" si="133"/>
        <v>0</v>
      </c>
      <c r="BE36" s="39"/>
      <c r="BF36" s="39"/>
      <c r="BG36" s="39"/>
      <c r="BH36" s="170">
        <f t="shared" si="134"/>
        <v>0</v>
      </c>
      <c r="BJ36" s="169"/>
      <c r="BK36" s="39"/>
      <c r="BL36" s="39">
        <f t="shared" si="135"/>
        <v>0</v>
      </c>
      <c r="BM36" s="39"/>
      <c r="BN36" s="39"/>
      <c r="BO36" s="39"/>
      <c r="BP36" s="170">
        <f t="shared" si="136"/>
        <v>0</v>
      </c>
      <c r="BR36" s="169"/>
      <c r="BS36" s="39"/>
      <c r="BT36" s="39">
        <f t="shared" si="137"/>
        <v>0</v>
      </c>
      <c r="BU36" s="39"/>
      <c r="BV36" s="39"/>
      <c r="BW36" s="39"/>
      <c r="BX36" s="170">
        <f t="shared" si="138"/>
        <v>0</v>
      </c>
      <c r="BZ36" s="169"/>
      <c r="CA36" s="39"/>
      <c r="CB36" s="39">
        <f t="shared" si="139"/>
        <v>0</v>
      </c>
      <c r="CC36" s="39"/>
      <c r="CD36" s="39"/>
      <c r="CE36" s="39"/>
      <c r="CF36" s="170">
        <f t="shared" si="140"/>
        <v>0</v>
      </c>
      <c r="CH36" s="169"/>
      <c r="CI36" s="192">
        <f t="shared" si="141"/>
        <v>390</v>
      </c>
      <c r="CJ36" s="192">
        <f t="shared" si="141"/>
        <v>58.5</v>
      </c>
      <c r="CK36" s="192">
        <f t="shared" si="141"/>
        <v>600</v>
      </c>
      <c r="CL36" s="192">
        <f t="shared" si="141"/>
        <v>0</v>
      </c>
      <c r="CM36" s="192">
        <f t="shared" si="141"/>
        <v>0</v>
      </c>
      <c r="CN36" s="170">
        <f t="shared" si="142"/>
        <v>1048.5</v>
      </c>
      <c r="CO36" s="243" t="str">
        <f t="shared" si="44"/>
        <v>OK</v>
      </c>
    </row>
    <row r="37" spans="1:93" ht="30.75" thickBot="1" x14ac:dyDescent="0.3">
      <c r="A37" s="3"/>
      <c r="B37" s="41" t="s">
        <v>50</v>
      </c>
      <c r="C37" s="226" t="s">
        <v>424</v>
      </c>
      <c r="D37" s="225" t="s">
        <v>41</v>
      </c>
      <c r="E37" s="169">
        <v>4</v>
      </c>
      <c r="F37" s="39">
        <f t="shared" si="120"/>
        <v>520</v>
      </c>
      <c r="G37" s="39">
        <f t="shared" si="121"/>
        <v>78</v>
      </c>
      <c r="H37" s="39"/>
      <c r="I37" s="39">
        <v>2000</v>
      </c>
      <c r="J37" s="39"/>
      <c r="K37" s="170">
        <f t="shared" si="122"/>
        <v>2598</v>
      </c>
      <c r="L37" s="243" t="str">
        <f t="shared" si="33"/>
        <v>OK</v>
      </c>
      <c r="N37" s="169"/>
      <c r="O37" s="39">
        <f>F37*0.7</f>
        <v>364</v>
      </c>
      <c r="P37" s="39">
        <f t="shared" si="123"/>
        <v>54.6</v>
      </c>
      <c r="Q37" s="39"/>
      <c r="R37" s="39"/>
      <c r="S37" s="39"/>
      <c r="T37" s="170">
        <f t="shared" si="124"/>
        <v>418.6</v>
      </c>
      <c r="V37" s="169"/>
      <c r="W37" s="39">
        <f>F37*0.3</f>
        <v>156</v>
      </c>
      <c r="X37" s="39">
        <f t="shared" si="125"/>
        <v>23.4</v>
      </c>
      <c r="Y37" s="39"/>
      <c r="Z37" s="39">
        <f>I37</f>
        <v>2000</v>
      </c>
      <c r="AA37" s="39"/>
      <c r="AB37" s="170">
        <f t="shared" si="126"/>
        <v>2179.4</v>
      </c>
      <c r="AD37" s="169"/>
      <c r="AE37" s="39"/>
      <c r="AF37" s="39">
        <f t="shared" si="127"/>
        <v>0</v>
      </c>
      <c r="AG37" s="39"/>
      <c r="AH37" s="39"/>
      <c r="AI37" s="39"/>
      <c r="AJ37" s="170">
        <f t="shared" si="128"/>
        <v>0</v>
      </c>
      <c r="AL37" s="169"/>
      <c r="AM37" s="39"/>
      <c r="AN37" s="39">
        <f t="shared" si="129"/>
        <v>0</v>
      </c>
      <c r="AO37" s="39"/>
      <c r="AP37" s="39"/>
      <c r="AQ37" s="39"/>
      <c r="AR37" s="170">
        <f t="shared" si="130"/>
        <v>0</v>
      </c>
      <c r="AT37" s="169"/>
      <c r="AU37" s="39"/>
      <c r="AV37" s="39">
        <f t="shared" si="131"/>
        <v>0</v>
      </c>
      <c r="AW37" s="39"/>
      <c r="AX37" s="39"/>
      <c r="AY37" s="39"/>
      <c r="AZ37" s="170">
        <f t="shared" si="132"/>
        <v>0</v>
      </c>
      <c r="BB37" s="169"/>
      <c r="BC37" s="39"/>
      <c r="BD37" s="39">
        <f t="shared" si="133"/>
        <v>0</v>
      </c>
      <c r="BE37" s="39"/>
      <c r="BF37" s="39"/>
      <c r="BG37" s="39"/>
      <c r="BH37" s="170">
        <f t="shared" si="134"/>
        <v>0</v>
      </c>
      <c r="BJ37" s="169"/>
      <c r="BK37" s="39"/>
      <c r="BL37" s="39">
        <f t="shared" si="135"/>
        <v>0</v>
      </c>
      <c r="BM37" s="39"/>
      <c r="BN37" s="39"/>
      <c r="BO37" s="39"/>
      <c r="BP37" s="170">
        <f t="shared" si="136"/>
        <v>0</v>
      </c>
      <c r="BR37" s="169"/>
      <c r="BS37" s="39"/>
      <c r="BT37" s="39">
        <f t="shared" si="137"/>
        <v>0</v>
      </c>
      <c r="BU37" s="39"/>
      <c r="BV37" s="39"/>
      <c r="BW37" s="39"/>
      <c r="BX37" s="170">
        <f t="shared" si="138"/>
        <v>0</v>
      </c>
      <c r="BZ37" s="169"/>
      <c r="CA37" s="39"/>
      <c r="CB37" s="39">
        <f t="shared" si="139"/>
        <v>0</v>
      </c>
      <c r="CC37" s="39"/>
      <c r="CD37" s="39"/>
      <c r="CE37" s="39"/>
      <c r="CF37" s="170">
        <f t="shared" si="140"/>
        <v>0</v>
      </c>
      <c r="CH37" s="169"/>
      <c r="CI37" s="192">
        <f t="shared" si="141"/>
        <v>520</v>
      </c>
      <c r="CJ37" s="192">
        <f t="shared" si="141"/>
        <v>78</v>
      </c>
      <c r="CK37" s="192">
        <f t="shared" si="141"/>
        <v>0</v>
      </c>
      <c r="CL37" s="192">
        <f t="shared" si="141"/>
        <v>2000</v>
      </c>
      <c r="CM37" s="192">
        <f t="shared" si="141"/>
        <v>0</v>
      </c>
      <c r="CN37" s="170">
        <f t="shared" si="142"/>
        <v>2598</v>
      </c>
      <c r="CO37" s="243" t="str">
        <f t="shared" si="44"/>
        <v>OK</v>
      </c>
    </row>
    <row r="38" spans="1:93" ht="15.75" thickBot="1" x14ac:dyDescent="0.3">
      <c r="A38" s="3"/>
      <c r="B38" s="41" t="s">
        <v>261</v>
      </c>
      <c r="C38" s="226" t="s">
        <v>424</v>
      </c>
      <c r="D38" s="225" t="s">
        <v>41</v>
      </c>
      <c r="E38" s="169">
        <v>2</v>
      </c>
      <c r="F38" s="39">
        <f t="shared" si="120"/>
        <v>260</v>
      </c>
      <c r="G38" s="39">
        <f t="shared" si="121"/>
        <v>39</v>
      </c>
      <c r="H38" s="39"/>
      <c r="I38" s="39">
        <v>300</v>
      </c>
      <c r="J38" s="39"/>
      <c r="K38" s="170">
        <f t="shared" si="122"/>
        <v>599</v>
      </c>
      <c r="L38" s="243" t="str">
        <f t="shared" si="33"/>
        <v>OK</v>
      </c>
      <c r="N38" s="169"/>
      <c r="O38" s="39">
        <f>F38</f>
        <v>260</v>
      </c>
      <c r="P38" s="39">
        <f t="shared" si="123"/>
        <v>39</v>
      </c>
      <c r="Q38" s="39"/>
      <c r="R38" s="39">
        <f>I38</f>
        <v>300</v>
      </c>
      <c r="S38" s="39"/>
      <c r="T38" s="170">
        <f t="shared" si="124"/>
        <v>599</v>
      </c>
      <c r="V38" s="169"/>
      <c r="W38" s="39"/>
      <c r="X38" s="39">
        <f t="shared" si="125"/>
        <v>0</v>
      </c>
      <c r="Y38" s="39"/>
      <c r="Z38" s="39"/>
      <c r="AA38" s="39"/>
      <c r="AB38" s="170">
        <f t="shared" si="126"/>
        <v>0</v>
      </c>
      <c r="AD38" s="169"/>
      <c r="AE38" s="39"/>
      <c r="AF38" s="39">
        <f t="shared" si="127"/>
        <v>0</v>
      </c>
      <c r="AG38" s="39"/>
      <c r="AH38" s="39"/>
      <c r="AI38" s="39"/>
      <c r="AJ38" s="170">
        <f t="shared" si="128"/>
        <v>0</v>
      </c>
      <c r="AL38" s="169"/>
      <c r="AM38" s="39"/>
      <c r="AN38" s="39">
        <f t="shared" si="129"/>
        <v>0</v>
      </c>
      <c r="AO38" s="39"/>
      <c r="AP38" s="39"/>
      <c r="AQ38" s="39"/>
      <c r="AR38" s="170">
        <f t="shared" si="130"/>
        <v>0</v>
      </c>
      <c r="AT38" s="169"/>
      <c r="AU38" s="39"/>
      <c r="AV38" s="39">
        <f t="shared" si="131"/>
        <v>0</v>
      </c>
      <c r="AW38" s="39"/>
      <c r="AX38" s="39"/>
      <c r="AY38" s="39"/>
      <c r="AZ38" s="170">
        <f t="shared" si="132"/>
        <v>0</v>
      </c>
      <c r="BB38" s="169"/>
      <c r="BC38" s="39"/>
      <c r="BD38" s="39">
        <f t="shared" si="133"/>
        <v>0</v>
      </c>
      <c r="BE38" s="39"/>
      <c r="BF38" s="39"/>
      <c r="BG38" s="39"/>
      <c r="BH38" s="170">
        <f t="shared" si="134"/>
        <v>0</v>
      </c>
      <c r="BJ38" s="169"/>
      <c r="BK38" s="39"/>
      <c r="BL38" s="39">
        <f t="shared" si="135"/>
        <v>0</v>
      </c>
      <c r="BM38" s="39"/>
      <c r="BN38" s="39"/>
      <c r="BO38" s="39"/>
      <c r="BP38" s="170">
        <f t="shared" si="136"/>
        <v>0</v>
      </c>
      <c r="BR38" s="169"/>
      <c r="BS38" s="39"/>
      <c r="BT38" s="39">
        <f t="shared" si="137"/>
        <v>0</v>
      </c>
      <c r="BU38" s="39"/>
      <c r="BV38" s="39"/>
      <c r="BW38" s="39"/>
      <c r="BX38" s="170">
        <f t="shared" si="138"/>
        <v>0</v>
      </c>
      <c r="BZ38" s="169"/>
      <c r="CA38" s="39"/>
      <c r="CB38" s="39">
        <f t="shared" si="139"/>
        <v>0</v>
      </c>
      <c r="CC38" s="39"/>
      <c r="CD38" s="39"/>
      <c r="CE38" s="39"/>
      <c r="CF38" s="170">
        <f t="shared" si="140"/>
        <v>0</v>
      </c>
      <c r="CH38" s="169"/>
      <c r="CI38" s="192">
        <f t="shared" si="141"/>
        <v>260</v>
      </c>
      <c r="CJ38" s="192">
        <f t="shared" si="141"/>
        <v>39</v>
      </c>
      <c r="CK38" s="192">
        <f t="shared" si="141"/>
        <v>0</v>
      </c>
      <c r="CL38" s="192">
        <f t="shared" si="141"/>
        <v>300</v>
      </c>
      <c r="CM38" s="192">
        <f t="shared" si="141"/>
        <v>0</v>
      </c>
      <c r="CN38" s="170">
        <f t="shared" si="142"/>
        <v>599</v>
      </c>
      <c r="CO38" s="243" t="str">
        <f t="shared" si="44"/>
        <v>OK</v>
      </c>
    </row>
    <row r="39" spans="1:93" ht="15.75" thickBot="1" x14ac:dyDescent="0.3">
      <c r="A39" s="3"/>
      <c r="B39" s="41"/>
      <c r="C39" s="122"/>
      <c r="D39" s="160"/>
      <c r="E39" s="169"/>
      <c r="F39" s="39">
        <f t="shared" si="120"/>
        <v>0</v>
      </c>
      <c r="G39" s="39">
        <f t="shared" si="121"/>
        <v>0</v>
      </c>
      <c r="H39" s="39"/>
      <c r="I39" s="39"/>
      <c r="J39" s="39"/>
      <c r="K39" s="170">
        <f t="shared" si="122"/>
        <v>0</v>
      </c>
      <c r="L39" s="243" t="str">
        <f t="shared" si="33"/>
        <v>OK</v>
      </c>
      <c r="N39" s="169"/>
      <c r="O39" s="39"/>
      <c r="P39" s="39">
        <f t="shared" si="123"/>
        <v>0</v>
      </c>
      <c r="Q39" s="39"/>
      <c r="R39" s="39"/>
      <c r="S39" s="39"/>
      <c r="T39" s="170">
        <f t="shared" si="124"/>
        <v>0</v>
      </c>
      <c r="V39" s="169"/>
      <c r="W39" s="39"/>
      <c r="X39" s="39">
        <f t="shared" si="125"/>
        <v>0</v>
      </c>
      <c r="Y39" s="39"/>
      <c r="Z39" s="39"/>
      <c r="AA39" s="39"/>
      <c r="AB39" s="170">
        <f t="shared" si="126"/>
        <v>0</v>
      </c>
      <c r="AD39" s="169"/>
      <c r="AE39" s="39"/>
      <c r="AF39" s="39">
        <f t="shared" si="127"/>
        <v>0</v>
      </c>
      <c r="AG39" s="39"/>
      <c r="AH39" s="39"/>
      <c r="AI39" s="39"/>
      <c r="AJ39" s="170">
        <f t="shared" si="128"/>
        <v>0</v>
      </c>
      <c r="AL39" s="169"/>
      <c r="AM39" s="39"/>
      <c r="AN39" s="39">
        <f t="shared" si="129"/>
        <v>0</v>
      </c>
      <c r="AO39" s="39"/>
      <c r="AP39" s="39"/>
      <c r="AQ39" s="39"/>
      <c r="AR39" s="170">
        <f t="shared" si="130"/>
        <v>0</v>
      </c>
      <c r="AT39" s="169"/>
      <c r="AU39" s="39"/>
      <c r="AV39" s="39">
        <f t="shared" si="131"/>
        <v>0</v>
      </c>
      <c r="AW39" s="39"/>
      <c r="AX39" s="39"/>
      <c r="AY39" s="39"/>
      <c r="AZ39" s="170">
        <f t="shared" si="132"/>
        <v>0</v>
      </c>
      <c r="BB39" s="169"/>
      <c r="BC39" s="39"/>
      <c r="BD39" s="39">
        <f t="shared" si="133"/>
        <v>0</v>
      </c>
      <c r="BE39" s="39"/>
      <c r="BF39" s="39"/>
      <c r="BG39" s="39"/>
      <c r="BH39" s="170">
        <f t="shared" si="134"/>
        <v>0</v>
      </c>
      <c r="BJ39" s="169"/>
      <c r="BK39" s="39"/>
      <c r="BL39" s="39">
        <f t="shared" si="135"/>
        <v>0</v>
      </c>
      <c r="BM39" s="39"/>
      <c r="BN39" s="39"/>
      <c r="BO39" s="39"/>
      <c r="BP39" s="170">
        <f t="shared" si="136"/>
        <v>0</v>
      </c>
      <c r="BR39" s="169"/>
      <c r="BS39" s="39"/>
      <c r="BT39" s="39">
        <f t="shared" si="137"/>
        <v>0</v>
      </c>
      <c r="BU39" s="39"/>
      <c r="BV39" s="39"/>
      <c r="BW39" s="39"/>
      <c r="BX39" s="170">
        <f t="shared" si="138"/>
        <v>0</v>
      </c>
      <c r="BZ39" s="169"/>
      <c r="CA39" s="39"/>
      <c r="CB39" s="39">
        <f t="shared" si="139"/>
        <v>0</v>
      </c>
      <c r="CC39" s="39"/>
      <c r="CD39" s="39"/>
      <c r="CE39" s="39"/>
      <c r="CF39" s="170">
        <f t="shared" si="140"/>
        <v>0</v>
      </c>
      <c r="CH39" s="169"/>
      <c r="CI39" s="192">
        <f t="shared" si="141"/>
        <v>0</v>
      </c>
      <c r="CJ39" s="192">
        <f t="shared" si="141"/>
        <v>0</v>
      </c>
      <c r="CK39" s="192">
        <f t="shared" si="141"/>
        <v>0</v>
      </c>
      <c r="CL39" s="192">
        <f t="shared" si="141"/>
        <v>0</v>
      </c>
      <c r="CM39" s="192">
        <f t="shared" si="141"/>
        <v>0</v>
      </c>
      <c r="CN39" s="170">
        <f t="shared" si="142"/>
        <v>0</v>
      </c>
      <c r="CO39" s="243" t="str">
        <f t="shared" si="44"/>
        <v>OK</v>
      </c>
    </row>
    <row r="40" spans="1:93" ht="15.75" thickBot="1" x14ac:dyDescent="0.3">
      <c r="A40" s="17"/>
      <c r="B40" s="28" t="s">
        <v>52</v>
      </c>
      <c r="C40" s="115"/>
      <c r="D40" s="20"/>
      <c r="E40" s="178"/>
      <c r="F40" s="18"/>
      <c r="G40" s="18"/>
      <c r="H40" s="18"/>
      <c r="I40" s="18"/>
      <c r="J40" s="18"/>
      <c r="K40" s="179"/>
      <c r="L40" s="243" t="str">
        <f t="shared" si="33"/>
        <v>OK</v>
      </c>
      <c r="N40" s="178"/>
      <c r="O40" s="18"/>
      <c r="P40" s="18"/>
      <c r="Q40" s="18"/>
      <c r="R40" s="18"/>
      <c r="S40" s="18"/>
      <c r="T40" s="179"/>
      <c r="V40" s="178"/>
      <c r="W40" s="18"/>
      <c r="X40" s="18"/>
      <c r="Y40" s="18"/>
      <c r="Z40" s="18"/>
      <c r="AA40" s="18"/>
      <c r="AB40" s="179"/>
      <c r="AD40" s="178"/>
      <c r="AE40" s="18"/>
      <c r="AF40" s="18"/>
      <c r="AG40" s="18"/>
      <c r="AH40" s="18"/>
      <c r="AI40" s="18"/>
      <c r="AJ40" s="179"/>
      <c r="AL40" s="178"/>
      <c r="AM40" s="18"/>
      <c r="AN40" s="18"/>
      <c r="AO40" s="18"/>
      <c r="AP40" s="18"/>
      <c r="AQ40" s="18"/>
      <c r="AR40" s="179"/>
      <c r="AT40" s="178"/>
      <c r="AU40" s="18"/>
      <c r="AV40" s="18"/>
      <c r="AW40" s="18"/>
      <c r="AX40" s="18"/>
      <c r="AY40" s="18"/>
      <c r="AZ40" s="179"/>
      <c r="BB40" s="178"/>
      <c r="BC40" s="18"/>
      <c r="BD40" s="18"/>
      <c r="BE40" s="18"/>
      <c r="BF40" s="18"/>
      <c r="BG40" s="18"/>
      <c r="BH40" s="179"/>
      <c r="BJ40" s="178"/>
      <c r="BK40" s="18"/>
      <c r="BL40" s="18"/>
      <c r="BM40" s="18"/>
      <c r="BN40" s="18"/>
      <c r="BO40" s="18"/>
      <c r="BP40" s="179"/>
      <c r="BR40" s="178"/>
      <c r="BS40" s="18"/>
      <c r="BT40" s="18"/>
      <c r="BU40" s="18"/>
      <c r="BV40" s="18"/>
      <c r="BW40" s="18"/>
      <c r="BX40" s="179"/>
      <c r="BZ40" s="178"/>
      <c r="CA40" s="18"/>
      <c r="CB40" s="18"/>
      <c r="CC40" s="18"/>
      <c r="CD40" s="18"/>
      <c r="CE40" s="18"/>
      <c r="CF40" s="179"/>
      <c r="CH40" s="178"/>
      <c r="CI40" s="18"/>
      <c r="CJ40" s="18"/>
      <c r="CK40" s="18"/>
      <c r="CL40" s="18"/>
      <c r="CM40" s="18"/>
      <c r="CN40" s="179"/>
      <c r="CO40" s="243" t="str">
        <f t="shared" si="44"/>
        <v>OK</v>
      </c>
    </row>
    <row r="41" spans="1:93" ht="15.75" thickBot="1" x14ac:dyDescent="0.3">
      <c r="A41" s="3"/>
      <c r="B41" s="41" t="s">
        <v>253</v>
      </c>
      <c r="C41" s="226" t="s">
        <v>424</v>
      </c>
      <c r="D41" s="225" t="s">
        <v>41</v>
      </c>
      <c r="E41" s="169">
        <v>7</v>
      </c>
      <c r="F41" s="39">
        <f t="shared" ref="F41:F44" si="143">E41*$C$2</f>
        <v>910</v>
      </c>
      <c r="G41" s="39">
        <f t="shared" ref="G41:G44" si="144">F41*0.15</f>
        <v>136.5</v>
      </c>
      <c r="H41" s="39"/>
      <c r="I41" s="39"/>
      <c r="J41" s="39"/>
      <c r="K41" s="170">
        <f t="shared" ref="K41:K44" si="145">F41+G41+H41+I41+J41</f>
        <v>1046.5</v>
      </c>
      <c r="L41" s="243" t="str">
        <f t="shared" si="33"/>
        <v>OK</v>
      </c>
      <c r="N41" s="169"/>
      <c r="O41" s="39">
        <f>$F$41*0.1</f>
        <v>91</v>
      </c>
      <c r="P41" s="39">
        <f t="shared" ref="P41:P44" si="146">O41*0.15</f>
        <v>13.65</v>
      </c>
      <c r="Q41" s="39"/>
      <c r="R41" s="39"/>
      <c r="S41" s="39"/>
      <c r="T41" s="170">
        <f t="shared" ref="T41:T44" si="147">O41+P41+Q41+R41+S41</f>
        <v>104.65</v>
      </c>
      <c r="V41" s="169"/>
      <c r="W41" s="39">
        <f>$F$41*0.05</f>
        <v>45.5</v>
      </c>
      <c r="X41" s="39">
        <f t="shared" ref="X41:X44" si="148">W41*0.15</f>
        <v>6.8250000000000002</v>
      </c>
      <c r="Y41" s="39"/>
      <c r="Z41" s="39"/>
      <c r="AA41" s="39"/>
      <c r="AB41" s="170">
        <f t="shared" ref="AB41:AB44" si="149">W41+X41+Y41+Z41+AA41</f>
        <v>52.325000000000003</v>
      </c>
      <c r="AD41" s="169"/>
      <c r="AE41" s="39">
        <f>$F$41*0.2</f>
        <v>182</v>
      </c>
      <c r="AF41" s="39">
        <f t="shared" ref="AF41:AF44" si="150">AE41*0.15</f>
        <v>27.3</v>
      </c>
      <c r="AG41" s="39"/>
      <c r="AH41" s="39"/>
      <c r="AI41" s="39"/>
      <c r="AJ41" s="170">
        <f t="shared" ref="AJ41:AJ44" si="151">AE41+AF41+AG41+AH41+AI41</f>
        <v>209.3</v>
      </c>
      <c r="AL41" s="169"/>
      <c r="AM41" s="39">
        <f>$F$41*0.25</f>
        <v>227.5</v>
      </c>
      <c r="AN41" s="39">
        <f t="shared" ref="AN41:AN44" si="152">AM41*0.15</f>
        <v>34.125</v>
      </c>
      <c r="AO41" s="39"/>
      <c r="AP41" s="39"/>
      <c r="AQ41" s="39"/>
      <c r="AR41" s="170">
        <f t="shared" ref="AR41:AR44" si="153">AM41+AN41+AO41+AP41+AQ41</f>
        <v>261.625</v>
      </c>
      <c r="AT41" s="169"/>
      <c r="AU41" s="39">
        <f>$F$41*0.2</f>
        <v>182</v>
      </c>
      <c r="AV41" s="39">
        <f t="shared" ref="AV41:AV44" si="154">AU41*0.15</f>
        <v>27.3</v>
      </c>
      <c r="AW41" s="39"/>
      <c r="AX41" s="39"/>
      <c r="AY41" s="39"/>
      <c r="AZ41" s="170">
        <f t="shared" ref="AZ41:AZ44" si="155">AU41+AV41+AW41+AX41+AY41</f>
        <v>209.3</v>
      </c>
      <c r="BB41" s="169"/>
      <c r="BC41" s="39">
        <f>$F$41*0.05</f>
        <v>45.5</v>
      </c>
      <c r="BD41" s="39">
        <f t="shared" ref="BD41:BD44" si="156">BC41*0.15</f>
        <v>6.8250000000000002</v>
      </c>
      <c r="BE41" s="39"/>
      <c r="BF41" s="39"/>
      <c r="BG41" s="39"/>
      <c r="BH41" s="170">
        <f t="shared" ref="BH41:BH44" si="157">BC41+BD41+BE41+BF41+BG41</f>
        <v>52.325000000000003</v>
      </c>
      <c r="BJ41" s="169"/>
      <c r="BK41" s="39">
        <f>$F$41*0.05</f>
        <v>45.5</v>
      </c>
      <c r="BL41" s="39">
        <f t="shared" ref="BL41:BL44" si="158">BK41*0.15</f>
        <v>6.8250000000000002</v>
      </c>
      <c r="BM41" s="39"/>
      <c r="BN41" s="39"/>
      <c r="BO41" s="39"/>
      <c r="BP41" s="170">
        <f t="shared" ref="BP41:BP44" si="159">BK41+BL41+BM41+BN41+BO41</f>
        <v>52.325000000000003</v>
      </c>
      <c r="BR41" s="169"/>
      <c r="BS41" s="39">
        <f>$F$41*0.05</f>
        <v>45.5</v>
      </c>
      <c r="BT41" s="39">
        <f t="shared" ref="BT41:BT44" si="160">BS41*0.15</f>
        <v>6.8250000000000002</v>
      </c>
      <c r="BU41" s="39"/>
      <c r="BV41" s="39"/>
      <c r="BW41" s="39"/>
      <c r="BX41" s="170">
        <f t="shared" ref="BX41:BX44" si="161">BS41+BT41+BU41+BV41+BW41</f>
        <v>52.325000000000003</v>
      </c>
      <c r="BZ41" s="169"/>
      <c r="CA41" s="39">
        <f>$F$41*0.05</f>
        <v>45.5</v>
      </c>
      <c r="CB41" s="39">
        <f t="shared" ref="CB41:CB44" si="162">CA41*0.15</f>
        <v>6.8250000000000002</v>
      </c>
      <c r="CC41" s="39"/>
      <c r="CD41" s="39"/>
      <c r="CE41" s="39"/>
      <c r="CF41" s="170">
        <f t="shared" ref="CF41:CF44" si="163">CA41+CB41+CC41+CD41+CE41</f>
        <v>52.325000000000003</v>
      </c>
      <c r="CH41" s="169"/>
      <c r="CI41" s="192">
        <f t="shared" ref="CI41:CM44" si="164">O41+W41+AE41+AM41+AU41+BC41+BK41+BS41+CA41</f>
        <v>910</v>
      </c>
      <c r="CJ41" s="192">
        <f t="shared" si="164"/>
        <v>136.5</v>
      </c>
      <c r="CK41" s="192">
        <f t="shared" si="164"/>
        <v>0</v>
      </c>
      <c r="CL41" s="192">
        <f t="shared" si="164"/>
        <v>0</v>
      </c>
      <c r="CM41" s="192">
        <f t="shared" si="164"/>
        <v>0</v>
      </c>
      <c r="CN41" s="170">
        <f t="shared" ref="CN41:CN44" si="165">CI41+CJ41+CK41+CL41+CM41</f>
        <v>1046.5</v>
      </c>
      <c r="CO41" s="243" t="str">
        <f t="shared" si="44"/>
        <v>OK</v>
      </c>
    </row>
    <row r="42" spans="1:93" ht="15.75" thickBot="1" x14ac:dyDescent="0.3">
      <c r="A42" s="3"/>
      <c r="B42" s="41" t="s">
        <v>54</v>
      </c>
      <c r="C42" s="226" t="s">
        <v>424</v>
      </c>
      <c r="D42" s="225" t="s">
        <v>41</v>
      </c>
      <c r="E42" s="169">
        <v>3</v>
      </c>
      <c r="F42" s="39">
        <f t="shared" si="143"/>
        <v>390</v>
      </c>
      <c r="G42" s="39">
        <f t="shared" si="144"/>
        <v>58.5</v>
      </c>
      <c r="H42" s="39"/>
      <c r="I42" s="39"/>
      <c r="J42" s="39"/>
      <c r="K42" s="170">
        <f t="shared" si="145"/>
        <v>448.5</v>
      </c>
      <c r="L42" s="243" t="str">
        <f t="shared" si="33"/>
        <v>OK</v>
      </c>
      <c r="N42" s="169"/>
      <c r="O42" s="39">
        <f>$F$42*0.1</f>
        <v>39</v>
      </c>
      <c r="P42" s="39">
        <f t="shared" si="146"/>
        <v>5.85</v>
      </c>
      <c r="Q42" s="39"/>
      <c r="R42" s="39"/>
      <c r="S42" s="39"/>
      <c r="T42" s="170">
        <f t="shared" si="147"/>
        <v>44.85</v>
      </c>
      <c r="V42" s="169"/>
      <c r="W42" s="39">
        <f>$F$42*0.05</f>
        <v>19.5</v>
      </c>
      <c r="X42" s="39">
        <f t="shared" si="148"/>
        <v>2.9249999999999998</v>
      </c>
      <c r="Y42" s="39"/>
      <c r="Z42" s="39"/>
      <c r="AA42" s="39"/>
      <c r="AB42" s="170">
        <f t="shared" si="149"/>
        <v>22.425000000000001</v>
      </c>
      <c r="AD42" s="169"/>
      <c r="AE42" s="39">
        <f>$F$42*0.2</f>
        <v>78</v>
      </c>
      <c r="AF42" s="39">
        <f t="shared" si="150"/>
        <v>11.7</v>
      </c>
      <c r="AG42" s="39"/>
      <c r="AH42" s="39"/>
      <c r="AI42" s="39"/>
      <c r="AJ42" s="170">
        <f t="shared" si="151"/>
        <v>89.7</v>
      </c>
      <c r="AL42" s="169"/>
      <c r="AM42" s="39">
        <f>$F$42*0.25</f>
        <v>97.5</v>
      </c>
      <c r="AN42" s="39">
        <f t="shared" si="152"/>
        <v>14.625</v>
      </c>
      <c r="AO42" s="39"/>
      <c r="AP42" s="39"/>
      <c r="AQ42" s="39"/>
      <c r="AR42" s="170">
        <f t="shared" si="153"/>
        <v>112.125</v>
      </c>
      <c r="AT42" s="169"/>
      <c r="AU42" s="39">
        <f>$F$42*0.2</f>
        <v>78</v>
      </c>
      <c r="AV42" s="39">
        <f t="shared" si="154"/>
        <v>11.7</v>
      </c>
      <c r="AW42" s="39"/>
      <c r="AX42" s="39"/>
      <c r="AY42" s="39"/>
      <c r="AZ42" s="170">
        <f t="shared" si="155"/>
        <v>89.7</v>
      </c>
      <c r="BB42" s="169"/>
      <c r="BC42" s="39">
        <f>$F$42*0.05</f>
        <v>19.5</v>
      </c>
      <c r="BD42" s="39">
        <f t="shared" si="156"/>
        <v>2.9249999999999998</v>
      </c>
      <c r="BE42" s="39"/>
      <c r="BF42" s="39"/>
      <c r="BG42" s="39"/>
      <c r="BH42" s="170">
        <f t="shared" si="157"/>
        <v>22.425000000000001</v>
      </c>
      <c r="BJ42" s="169"/>
      <c r="BK42" s="39">
        <f>$F$42*0.05</f>
        <v>19.5</v>
      </c>
      <c r="BL42" s="39">
        <f t="shared" si="158"/>
        <v>2.9249999999999998</v>
      </c>
      <c r="BM42" s="39"/>
      <c r="BN42" s="39"/>
      <c r="BO42" s="39"/>
      <c r="BP42" s="170">
        <f t="shared" si="159"/>
        <v>22.425000000000001</v>
      </c>
      <c r="BR42" s="169"/>
      <c r="BS42" s="39">
        <f>$F$42*0.05</f>
        <v>19.5</v>
      </c>
      <c r="BT42" s="39">
        <f t="shared" si="160"/>
        <v>2.9249999999999998</v>
      </c>
      <c r="BU42" s="39"/>
      <c r="BV42" s="39"/>
      <c r="BW42" s="39"/>
      <c r="BX42" s="170">
        <f t="shared" si="161"/>
        <v>22.425000000000001</v>
      </c>
      <c r="BZ42" s="169"/>
      <c r="CA42" s="39">
        <f>$F$42*0.05</f>
        <v>19.5</v>
      </c>
      <c r="CB42" s="39">
        <f t="shared" si="162"/>
        <v>2.9249999999999998</v>
      </c>
      <c r="CC42" s="39"/>
      <c r="CD42" s="39"/>
      <c r="CE42" s="39"/>
      <c r="CF42" s="170">
        <f t="shared" si="163"/>
        <v>22.425000000000001</v>
      </c>
      <c r="CH42" s="169"/>
      <c r="CI42" s="192">
        <f t="shared" si="164"/>
        <v>390</v>
      </c>
      <c r="CJ42" s="192">
        <f t="shared" si="164"/>
        <v>58.499999999999986</v>
      </c>
      <c r="CK42" s="192">
        <f t="shared" si="164"/>
        <v>0</v>
      </c>
      <c r="CL42" s="192">
        <f t="shared" si="164"/>
        <v>0</v>
      </c>
      <c r="CM42" s="192">
        <f t="shared" si="164"/>
        <v>0</v>
      </c>
      <c r="CN42" s="170">
        <f t="shared" si="165"/>
        <v>448.5</v>
      </c>
      <c r="CO42" s="243" t="str">
        <f t="shared" si="44"/>
        <v>OK</v>
      </c>
    </row>
    <row r="43" spans="1:93" ht="15.75" thickBot="1" x14ac:dyDescent="0.3">
      <c r="A43" s="3"/>
      <c r="B43" s="41"/>
      <c r="C43" s="122"/>
      <c r="D43" s="7"/>
      <c r="E43" s="169"/>
      <c r="F43" s="39">
        <f t="shared" si="143"/>
        <v>0</v>
      </c>
      <c r="G43" s="39">
        <f t="shared" si="144"/>
        <v>0</v>
      </c>
      <c r="H43" s="39"/>
      <c r="I43" s="39"/>
      <c r="J43" s="39"/>
      <c r="K43" s="170">
        <f t="shared" si="145"/>
        <v>0</v>
      </c>
      <c r="L43" s="243" t="str">
        <f t="shared" si="33"/>
        <v>OK</v>
      </c>
      <c r="N43" s="169"/>
      <c r="O43" s="39"/>
      <c r="P43" s="39">
        <f t="shared" si="146"/>
        <v>0</v>
      </c>
      <c r="Q43" s="39"/>
      <c r="R43" s="39"/>
      <c r="S43" s="39"/>
      <c r="T43" s="170">
        <f t="shared" si="147"/>
        <v>0</v>
      </c>
      <c r="V43" s="169"/>
      <c r="W43" s="39"/>
      <c r="X43" s="39">
        <f t="shared" si="148"/>
        <v>0</v>
      </c>
      <c r="Y43" s="39"/>
      <c r="Z43" s="39"/>
      <c r="AA43" s="39"/>
      <c r="AB43" s="170">
        <f t="shared" si="149"/>
        <v>0</v>
      </c>
      <c r="AD43" s="169"/>
      <c r="AE43" s="39"/>
      <c r="AF43" s="39">
        <f t="shared" si="150"/>
        <v>0</v>
      </c>
      <c r="AG43" s="39"/>
      <c r="AH43" s="39"/>
      <c r="AI43" s="39"/>
      <c r="AJ43" s="170">
        <f t="shared" si="151"/>
        <v>0</v>
      </c>
      <c r="AL43" s="169"/>
      <c r="AM43" s="39"/>
      <c r="AN43" s="39">
        <f t="shared" si="152"/>
        <v>0</v>
      </c>
      <c r="AO43" s="39"/>
      <c r="AP43" s="39"/>
      <c r="AQ43" s="39"/>
      <c r="AR43" s="170">
        <f t="shared" si="153"/>
        <v>0</v>
      </c>
      <c r="AT43" s="169"/>
      <c r="AU43" s="39"/>
      <c r="AV43" s="39">
        <f t="shared" si="154"/>
        <v>0</v>
      </c>
      <c r="AW43" s="39"/>
      <c r="AX43" s="39"/>
      <c r="AY43" s="39"/>
      <c r="AZ43" s="170">
        <f t="shared" si="155"/>
        <v>0</v>
      </c>
      <c r="BB43" s="169"/>
      <c r="BC43" s="39"/>
      <c r="BD43" s="39">
        <f t="shared" si="156"/>
        <v>0</v>
      </c>
      <c r="BE43" s="39"/>
      <c r="BF43" s="39"/>
      <c r="BG43" s="39"/>
      <c r="BH43" s="170">
        <f t="shared" si="157"/>
        <v>0</v>
      </c>
      <c r="BJ43" s="169"/>
      <c r="BK43" s="39"/>
      <c r="BL43" s="39">
        <f t="shared" si="158"/>
        <v>0</v>
      </c>
      <c r="BM43" s="39"/>
      <c r="BN43" s="39"/>
      <c r="BO43" s="39"/>
      <c r="BP43" s="170">
        <f t="shared" si="159"/>
        <v>0</v>
      </c>
      <c r="BR43" s="169"/>
      <c r="BS43" s="39"/>
      <c r="BT43" s="39">
        <f t="shared" si="160"/>
        <v>0</v>
      </c>
      <c r="BU43" s="39"/>
      <c r="BV43" s="39"/>
      <c r="BW43" s="39"/>
      <c r="BX43" s="170">
        <f t="shared" si="161"/>
        <v>0</v>
      </c>
      <c r="BZ43" s="169"/>
      <c r="CA43" s="39"/>
      <c r="CB43" s="39">
        <f t="shared" si="162"/>
        <v>0</v>
      </c>
      <c r="CC43" s="39"/>
      <c r="CD43" s="39"/>
      <c r="CE43" s="39"/>
      <c r="CF43" s="170">
        <f t="shared" si="163"/>
        <v>0</v>
      </c>
      <c r="CH43" s="169"/>
      <c r="CI43" s="192">
        <f t="shared" si="164"/>
        <v>0</v>
      </c>
      <c r="CJ43" s="192">
        <f t="shared" si="164"/>
        <v>0</v>
      </c>
      <c r="CK43" s="192">
        <f t="shared" si="164"/>
        <v>0</v>
      </c>
      <c r="CL43" s="192">
        <f t="shared" si="164"/>
        <v>0</v>
      </c>
      <c r="CM43" s="192">
        <f t="shared" si="164"/>
        <v>0</v>
      </c>
      <c r="CN43" s="170">
        <f t="shared" si="165"/>
        <v>0</v>
      </c>
      <c r="CO43" s="243" t="str">
        <f t="shared" si="44"/>
        <v>OK</v>
      </c>
    </row>
    <row r="44" spans="1:93" ht="15.75" thickBot="1" x14ac:dyDescent="0.3">
      <c r="A44" s="3"/>
      <c r="B44" s="41"/>
      <c r="C44" s="122"/>
      <c r="D44" s="7"/>
      <c r="E44" s="169"/>
      <c r="F44" s="39">
        <f t="shared" si="143"/>
        <v>0</v>
      </c>
      <c r="G44" s="39">
        <f t="shared" si="144"/>
        <v>0</v>
      </c>
      <c r="H44" s="39"/>
      <c r="I44" s="39"/>
      <c r="J44" s="39"/>
      <c r="K44" s="170">
        <f t="shared" si="145"/>
        <v>0</v>
      </c>
      <c r="L44" s="243" t="str">
        <f t="shared" si="33"/>
        <v>OK</v>
      </c>
      <c r="N44" s="169"/>
      <c r="O44" s="39"/>
      <c r="P44" s="39">
        <f t="shared" si="146"/>
        <v>0</v>
      </c>
      <c r="Q44" s="39"/>
      <c r="R44" s="39"/>
      <c r="S44" s="39"/>
      <c r="T44" s="170">
        <f t="shared" si="147"/>
        <v>0</v>
      </c>
      <c r="V44" s="169"/>
      <c r="W44" s="39"/>
      <c r="X44" s="39">
        <f t="shared" si="148"/>
        <v>0</v>
      </c>
      <c r="Y44" s="39"/>
      <c r="Z44" s="39"/>
      <c r="AA44" s="39"/>
      <c r="AB44" s="170">
        <f t="shared" si="149"/>
        <v>0</v>
      </c>
      <c r="AD44" s="169"/>
      <c r="AE44" s="39"/>
      <c r="AF44" s="39">
        <f t="shared" si="150"/>
        <v>0</v>
      </c>
      <c r="AG44" s="39"/>
      <c r="AH44" s="39"/>
      <c r="AI44" s="39"/>
      <c r="AJ44" s="170">
        <f t="shared" si="151"/>
        <v>0</v>
      </c>
      <c r="AL44" s="169"/>
      <c r="AM44" s="39"/>
      <c r="AN44" s="39">
        <f t="shared" si="152"/>
        <v>0</v>
      </c>
      <c r="AO44" s="39"/>
      <c r="AP44" s="39"/>
      <c r="AQ44" s="39"/>
      <c r="AR44" s="170">
        <f t="shared" si="153"/>
        <v>0</v>
      </c>
      <c r="AT44" s="169"/>
      <c r="AU44" s="39"/>
      <c r="AV44" s="39">
        <f t="shared" si="154"/>
        <v>0</v>
      </c>
      <c r="AW44" s="39"/>
      <c r="AX44" s="39"/>
      <c r="AY44" s="39"/>
      <c r="AZ44" s="170">
        <f t="shared" si="155"/>
        <v>0</v>
      </c>
      <c r="BB44" s="169"/>
      <c r="BC44" s="39"/>
      <c r="BD44" s="39">
        <f t="shared" si="156"/>
        <v>0</v>
      </c>
      <c r="BE44" s="39"/>
      <c r="BF44" s="39"/>
      <c r="BG44" s="39"/>
      <c r="BH44" s="170">
        <f t="shared" si="157"/>
        <v>0</v>
      </c>
      <c r="BJ44" s="169"/>
      <c r="BK44" s="39"/>
      <c r="BL44" s="39">
        <f t="shared" si="158"/>
        <v>0</v>
      </c>
      <c r="BM44" s="39"/>
      <c r="BN44" s="39"/>
      <c r="BO44" s="39"/>
      <c r="BP44" s="170">
        <f t="shared" si="159"/>
        <v>0</v>
      </c>
      <c r="BR44" s="169"/>
      <c r="BS44" s="39"/>
      <c r="BT44" s="39">
        <f t="shared" si="160"/>
        <v>0</v>
      </c>
      <c r="BU44" s="39"/>
      <c r="BV44" s="39"/>
      <c r="BW44" s="39"/>
      <c r="BX44" s="170">
        <f t="shared" si="161"/>
        <v>0</v>
      </c>
      <c r="BZ44" s="169"/>
      <c r="CA44" s="39"/>
      <c r="CB44" s="39">
        <f t="shared" si="162"/>
        <v>0</v>
      </c>
      <c r="CC44" s="39"/>
      <c r="CD44" s="39"/>
      <c r="CE44" s="39"/>
      <c r="CF44" s="170">
        <f t="shared" si="163"/>
        <v>0</v>
      </c>
      <c r="CH44" s="169"/>
      <c r="CI44" s="192">
        <f t="shared" si="164"/>
        <v>0</v>
      </c>
      <c r="CJ44" s="192">
        <f t="shared" si="164"/>
        <v>0</v>
      </c>
      <c r="CK44" s="192">
        <f t="shared" si="164"/>
        <v>0</v>
      </c>
      <c r="CL44" s="192">
        <f t="shared" si="164"/>
        <v>0</v>
      </c>
      <c r="CM44" s="192">
        <f t="shared" si="164"/>
        <v>0</v>
      </c>
      <c r="CN44" s="170">
        <f t="shared" si="165"/>
        <v>0</v>
      </c>
      <c r="CO44" s="243" t="str">
        <f t="shared" si="44"/>
        <v>OK</v>
      </c>
    </row>
    <row r="45" spans="1:93" ht="15.75" thickBot="1" x14ac:dyDescent="0.3">
      <c r="A45" s="17"/>
      <c r="B45" s="28" t="s">
        <v>55</v>
      </c>
      <c r="C45" s="115"/>
      <c r="D45" s="20"/>
      <c r="E45" s="178"/>
      <c r="F45" s="18"/>
      <c r="G45" s="18"/>
      <c r="H45" s="18"/>
      <c r="I45" s="18"/>
      <c r="J45" s="18"/>
      <c r="K45" s="179"/>
      <c r="L45" s="243" t="str">
        <f t="shared" si="33"/>
        <v>OK</v>
      </c>
      <c r="N45" s="178"/>
      <c r="O45" s="18"/>
      <c r="P45" s="18"/>
      <c r="Q45" s="18"/>
      <c r="R45" s="18"/>
      <c r="S45" s="18"/>
      <c r="T45" s="179"/>
      <c r="V45" s="178"/>
      <c r="W45" s="18"/>
      <c r="X45" s="18"/>
      <c r="Y45" s="18"/>
      <c r="Z45" s="18"/>
      <c r="AA45" s="18"/>
      <c r="AB45" s="179"/>
      <c r="AD45" s="178"/>
      <c r="AE45" s="18"/>
      <c r="AF45" s="18"/>
      <c r="AG45" s="18"/>
      <c r="AH45" s="18"/>
      <c r="AI45" s="18"/>
      <c r="AJ45" s="179"/>
      <c r="AL45" s="178"/>
      <c r="AM45" s="18"/>
      <c r="AN45" s="18"/>
      <c r="AO45" s="18"/>
      <c r="AP45" s="18"/>
      <c r="AQ45" s="18"/>
      <c r="AR45" s="179"/>
      <c r="AT45" s="178"/>
      <c r="AU45" s="18"/>
      <c r="AV45" s="18"/>
      <c r="AW45" s="18"/>
      <c r="AX45" s="18"/>
      <c r="AY45" s="18"/>
      <c r="AZ45" s="179"/>
      <c r="BB45" s="178"/>
      <c r="BC45" s="18"/>
      <c r="BD45" s="18"/>
      <c r="BE45" s="18"/>
      <c r="BF45" s="18"/>
      <c r="BG45" s="18"/>
      <c r="BH45" s="179"/>
      <c r="BJ45" s="178"/>
      <c r="BK45" s="18"/>
      <c r="BL45" s="18"/>
      <c r="BM45" s="18"/>
      <c r="BN45" s="18"/>
      <c r="BO45" s="18"/>
      <c r="BP45" s="179"/>
      <c r="BR45" s="178"/>
      <c r="BS45" s="18"/>
      <c r="BT45" s="18"/>
      <c r="BU45" s="18"/>
      <c r="BV45" s="18"/>
      <c r="BW45" s="18"/>
      <c r="BX45" s="179"/>
      <c r="BZ45" s="178"/>
      <c r="CA45" s="18"/>
      <c r="CB45" s="18"/>
      <c r="CC45" s="18"/>
      <c r="CD45" s="18"/>
      <c r="CE45" s="18"/>
      <c r="CF45" s="179"/>
      <c r="CH45" s="178"/>
      <c r="CI45" s="18"/>
      <c r="CJ45" s="18"/>
      <c r="CK45" s="18"/>
      <c r="CL45" s="18"/>
      <c r="CM45" s="18"/>
      <c r="CN45" s="179"/>
      <c r="CO45" s="243" t="str">
        <f t="shared" si="44"/>
        <v>OK</v>
      </c>
    </row>
    <row r="46" spans="1:93" ht="15.75" thickBot="1" x14ac:dyDescent="0.3">
      <c r="A46" s="3"/>
      <c r="B46" s="41" t="s">
        <v>56</v>
      </c>
      <c r="C46" s="226" t="s">
        <v>425</v>
      </c>
      <c r="D46" s="225" t="s">
        <v>271</v>
      </c>
      <c r="E46" s="169"/>
      <c r="F46" s="39">
        <f t="shared" ref="F46:F49" si="166">E46*$C$2</f>
        <v>0</v>
      </c>
      <c r="G46" s="39">
        <f t="shared" ref="G46:G49" si="167">F46*0.15</f>
        <v>0</v>
      </c>
      <c r="H46" s="39"/>
      <c r="I46" s="39"/>
      <c r="J46" s="39"/>
      <c r="K46" s="170">
        <f t="shared" ref="K46:K49" si="168">F46+G46+H46+I46+J46</f>
        <v>0</v>
      </c>
      <c r="L46" s="243" t="str">
        <f t="shared" si="33"/>
        <v>OK</v>
      </c>
      <c r="N46" s="169"/>
      <c r="O46" s="39">
        <f>$F$46*0.1</f>
        <v>0</v>
      </c>
      <c r="P46" s="39">
        <f t="shared" ref="P46:P49" si="169">O46*0.15</f>
        <v>0</v>
      </c>
      <c r="Q46" s="39">
        <f>$H$46*0.1</f>
        <v>0</v>
      </c>
      <c r="R46" s="39"/>
      <c r="S46" s="39"/>
      <c r="T46" s="170">
        <f t="shared" ref="T46:T49" si="170">O46+P46+Q46+R46+S46</f>
        <v>0</v>
      </c>
      <c r="V46" s="169"/>
      <c r="W46" s="39">
        <f>$F$46*0.1</f>
        <v>0</v>
      </c>
      <c r="X46" s="39">
        <f t="shared" ref="X46:X49" si="171">W46*0.15</f>
        <v>0</v>
      </c>
      <c r="Y46" s="39">
        <f>$H$46*0.1</f>
        <v>0</v>
      </c>
      <c r="Z46" s="39"/>
      <c r="AA46" s="39"/>
      <c r="AB46" s="170">
        <f t="shared" ref="AB46:AB49" si="172">W46+X46+Y46+Z46+AA46</f>
        <v>0</v>
      </c>
      <c r="AD46" s="169"/>
      <c r="AE46" s="39">
        <f>$F$46*0.1</f>
        <v>0</v>
      </c>
      <c r="AF46" s="39">
        <f t="shared" ref="AF46:AF49" si="173">AE46*0.15</f>
        <v>0</v>
      </c>
      <c r="AG46" s="39">
        <f>$H$46*0.1</f>
        <v>0</v>
      </c>
      <c r="AH46" s="39"/>
      <c r="AI46" s="39"/>
      <c r="AJ46" s="170">
        <f t="shared" ref="AJ46:AJ49" si="174">AE46+AF46+AG46+AH46+AI46</f>
        <v>0</v>
      </c>
      <c r="AL46" s="169"/>
      <c r="AM46" s="39">
        <f>$F$46*0.1</f>
        <v>0</v>
      </c>
      <c r="AN46" s="39">
        <f t="shared" ref="AN46:AN49" si="175">AM46*0.15</f>
        <v>0</v>
      </c>
      <c r="AO46" s="39">
        <f>$H$46*0.1</f>
        <v>0</v>
      </c>
      <c r="AP46" s="39"/>
      <c r="AQ46" s="39"/>
      <c r="AR46" s="170">
        <f t="shared" ref="AR46:AR49" si="176">AM46+AN46+AO46+AP46+AQ46</f>
        <v>0</v>
      </c>
      <c r="AT46" s="169"/>
      <c r="AU46" s="39">
        <f>$F$46*0.2</f>
        <v>0</v>
      </c>
      <c r="AV46" s="39">
        <f t="shared" ref="AV46:AV49" si="177">AU46*0.15</f>
        <v>0</v>
      </c>
      <c r="AW46" s="39">
        <f>$H$46*0.2</f>
        <v>0</v>
      </c>
      <c r="AX46" s="39"/>
      <c r="AY46" s="39"/>
      <c r="AZ46" s="170">
        <f t="shared" ref="AZ46:AZ49" si="178">AU46+AV46+AW46+AX46+AY46</f>
        <v>0</v>
      </c>
      <c r="BB46" s="169"/>
      <c r="BC46" s="39">
        <f>$F$46*0.1</f>
        <v>0</v>
      </c>
      <c r="BD46" s="39">
        <f t="shared" ref="BD46:BD49" si="179">BC46*0.15</f>
        <v>0</v>
      </c>
      <c r="BE46" s="39">
        <f>$H$46*0.1</f>
        <v>0</v>
      </c>
      <c r="BF46" s="39"/>
      <c r="BG46" s="39"/>
      <c r="BH46" s="170">
        <f t="shared" ref="BH46:BH49" si="180">BC46+BD46+BE46+BF46+BG46</f>
        <v>0</v>
      </c>
      <c r="BJ46" s="169"/>
      <c r="BK46" s="39">
        <f>$F$46*0.1</f>
        <v>0</v>
      </c>
      <c r="BL46" s="39">
        <f t="shared" ref="BL46:BL49" si="181">BK46*0.15</f>
        <v>0</v>
      </c>
      <c r="BM46" s="39">
        <f>$H$46*0.1</f>
        <v>0</v>
      </c>
      <c r="BN46" s="39"/>
      <c r="BO46" s="39"/>
      <c r="BP46" s="170">
        <f t="shared" ref="BP46:BP49" si="182">BK46+BL46+BM46+BN46+BO46</f>
        <v>0</v>
      </c>
      <c r="BR46" s="169"/>
      <c r="BS46" s="39">
        <f>$F$46*0.1</f>
        <v>0</v>
      </c>
      <c r="BT46" s="39">
        <f t="shared" ref="BT46:BT49" si="183">BS46*0.15</f>
        <v>0</v>
      </c>
      <c r="BU46" s="39">
        <f>$H$46*0.1</f>
        <v>0</v>
      </c>
      <c r="BV46" s="39"/>
      <c r="BW46" s="39"/>
      <c r="BX46" s="170">
        <f t="shared" ref="BX46:BX49" si="184">BS46+BT46+BU46+BV46+BW46</f>
        <v>0</v>
      </c>
      <c r="BZ46" s="169"/>
      <c r="CA46" s="39">
        <f>$F$46*0.1</f>
        <v>0</v>
      </c>
      <c r="CB46" s="39">
        <f t="shared" ref="CB46:CB49" si="185">CA46*0.15</f>
        <v>0</v>
      </c>
      <c r="CC46" s="39">
        <f>$H$46*0.1</f>
        <v>0</v>
      </c>
      <c r="CD46" s="39"/>
      <c r="CE46" s="39"/>
      <c r="CF46" s="170">
        <f t="shared" ref="CF46:CF49" si="186">CA46+CB46+CC46+CD46+CE46</f>
        <v>0</v>
      </c>
      <c r="CH46" s="169"/>
      <c r="CI46" s="192">
        <f t="shared" ref="CI46:CM49" si="187">O46+W46+AE46+AM46+AU46+BC46+BK46+BS46+CA46</f>
        <v>0</v>
      </c>
      <c r="CJ46" s="192">
        <f t="shared" si="187"/>
        <v>0</v>
      </c>
      <c r="CK46" s="192">
        <f t="shared" si="187"/>
        <v>0</v>
      </c>
      <c r="CL46" s="192">
        <f t="shared" si="187"/>
        <v>0</v>
      </c>
      <c r="CM46" s="192">
        <f t="shared" si="187"/>
        <v>0</v>
      </c>
      <c r="CN46" s="170">
        <f t="shared" ref="CN46:CN49" si="188">CI46+CJ46+CK46+CL46+CM46</f>
        <v>0</v>
      </c>
      <c r="CO46" s="243" t="str">
        <f t="shared" si="44"/>
        <v>OK</v>
      </c>
    </row>
    <row r="47" spans="1:93" ht="30.75" thickBot="1" x14ac:dyDescent="0.3">
      <c r="A47" s="3"/>
      <c r="B47" s="41" t="s">
        <v>383</v>
      </c>
      <c r="C47" s="226" t="s">
        <v>424</v>
      </c>
      <c r="D47" s="225" t="s">
        <v>41</v>
      </c>
      <c r="E47" s="169">
        <v>3</v>
      </c>
      <c r="F47" s="39">
        <f t="shared" si="166"/>
        <v>390</v>
      </c>
      <c r="G47" s="39">
        <f t="shared" si="167"/>
        <v>58.5</v>
      </c>
      <c r="H47" s="39">
        <f>I2</f>
        <v>600</v>
      </c>
      <c r="I47" s="39"/>
      <c r="J47" s="39"/>
      <c r="K47" s="170">
        <f t="shared" si="168"/>
        <v>1048.5</v>
      </c>
      <c r="L47" s="243" t="str">
        <f t="shared" si="33"/>
        <v>OK</v>
      </c>
      <c r="N47" s="169"/>
      <c r="O47" s="39"/>
      <c r="P47" s="39">
        <f t="shared" si="169"/>
        <v>0</v>
      </c>
      <c r="Q47" s="39"/>
      <c r="R47" s="39"/>
      <c r="S47" s="39"/>
      <c r="T47" s="170">
        <f t="shared" si="170"/>
        <v>0</v>
      </c>
      <c r="V47" s="169"/>
      <c r="W47" s="39"/>
      <c r="X47" s="39">
        <f t="shared" si="171"/>
        <v>0</v>
      </c>
      <c r="Y47" s="39"/>
      <c r="Z47" s="39"/>
      <c r="AA47" s="39"/>
      <c r="AB47" s="170">
        <f t="shared" si="172"/>
        <v>0</v>
      </c>
      <c r="AD47" s="169"/>
      <c r="AE47" s="39"/>
      <c r="AF47" s="39">
        <f t="shared" si="173"/>
        <v>0</v>
      </c>
      <c r="AG47" s="39"/>
      <c r="AH47" s="39"/>
      <c r="AI47" s="39"/>
      <c r="AJ47" s="170">
        <f t="shared" si="174"/>
        <v>0</v>
      </c>
      <c r="AL47" s="169"/>
      <c r="AM47" s="39">
        <f>F47</f>
        <v>390</v>
      </c>
      <c r="AN47" s="39">
        <f t="shared" si="175"/>
        <v>58.5</v>
      </c>
      <c r="AO47" s="39">
        <f>H47</f>
        <v>600</v>
      </c>
      <c r="AP47" s="39"/>
      <c r="AQ47" s="39"/>
      <c r="AR47" s="170">
        <f t="shared" si="176"/>
        <v>1048.5</v>
      </c>
      <c r="AT47" s="169"/>
      <c r="AU47" s="39"/>
      <c r="AV47" s="39">
        <f t="shared" si="177"/>
        <v>0</v>
      </c>
      <c r="AW47" s="39"/>
      <c r="AX47" s="39"/>
      <c r="AY47" s="39"/>
      <c r="AZ47" s="170">
        <f t="shared" si="178"/>
        <v>0</v>
      </c>
      <c r="BB47" s="169"/>
      <c r="BC47" s="39"/>
      <c r="BD47" s="39">
        <f t="shared" si="179"/>
        <v>0</v>
      </c>
      <c r="BE47" s="39"/>
      <c r="BF47" s="39"/>
      <c r="BG47" s="39"/>
      <c r="BH47" s="170">
        <f t="shared" si="180"/>
        <v>0</v>
      </c>
      <c r="BJ47" s="169"/>
      <c r="BK47" s="39"/>
      <c r="BL47" s="39">
        <f t="shared" si="181"/>
        <v>0</v>
      </c>
      <c r="BM47" s="39"/>
      <c r="BN47" s="39"/>
      <c r="BO47" s="39"/>
      <c r="BP47" s="170">
        <f t="shared" si="182"/>
        <v>0</v>
      </c>
      <c r="BR47" s="169"/>
      <c r="BS47" s="39"/>
      <c r="BT47" s="39">
        <f t="shared" si="183"/>
        <v>0</v>
      </c>
      <c r="BU47" s="39"/>
      <c r="BV47" s="39"/>
      <c r="BW47" s="39"/>
      <c r="BX47" s="170">
        <f t="shared" si="184"/>
        <v>0</v>
      </c>
      <c r="BZ47" s="169"/>
      <c r="CA47" s="39"/>
      <c r="CB47" s="39">
        <f t="shared" si="185"/>
        <v>0</v>
      </c>
      <c r="CC47" s="39"/>
      <c r="CD47" s="39"/>
      <c r="CE47" s="39"/>
      <c r="CF47" s="170">
        <f t="shared" si="186"/>
        <v>0</v>
      </c>
      <c r="CH47" s="169"/>
      <c r="CI47" s="192">
        <f t="shared" si="187"/>
        <v>390</v>
      </c>
      <c r="CJ47" s="192">
        <f t="shared" si="187"/>
        <v>58.5</v>
      </c>
      <c r="CK47" s="192">
        <f t="shared" si="187"/>
        <v>600</v>
      </c>
      <c r="CL47" s="192">
        <f t="shared" si="187"/>
        <v>0</v>
      </c>
      <c r="CM47" s="192">
        <f t="shared" si="187"/>
        <v>0</v>
      </c>
      <c r="CN47" s="170">
        <f t="shared" si="188"/>
        <v>1048.5</v>
      </c>
      <c r="CO47" s="243" t="str">
        <f t="shared" si="44"/>
        <v>OK</v>
      </c>
    </row>
    <row r="48" spans="1:93" ht="30" customHeight="1" thickBot="1" x14ac:dyDescent="0.3">
      <c r="A48" s="3"/>
      <c r="B48" s="41" t="s">
        <v>382</v>
      </c>
      <c r="C48" s="226" t="s">
        <v>424</v>
      </c>
      <c r="D48" s="225" t="s">
        <v>41</v>
      </c>
      <c r="E48" s="169">
        <v>4</v>
      </c>
      <c r="F48" s="39">
        <f t="shared" si="166"/>
        <v>520</v>
      </c>
      <c r="G48" s="39">
        <f t="shared" si="167"/>
        <v>78</v>
      </c>
      <c r="H48" s="39">
        <f>I2</f>
        <v>600</v>
      </c>
      <c r="I48" s="39"/>
      <c r="J48" s="39"/>
      <c r="K48" s="170">
        <f t="shared" si="168"/>
        <v>1198</v>
      </c>
      <c r="L48" s="243" t="str">
        <f t="shared" si="33"/>
        <v>OK</v>
      </c>
      <c r="N48" s="169"/>
      <c r="O48" s="39"/>
      <c r="P48" s="39">
        <f t="shared" si="169"/>
        <v>0</v>
      </c>
      <c r="Q48" s="39"/>
      <c r="R48" s="39"/>
      <c r="S48" s="39"/>
      <c r="T48" s="170">
        <f t="shared" si="170"/>
        <v>0</v>
      </c>
      <c r="V48" s="169"/>
      <c r="W48" s="39"/>
      <c r="X48" s="39">
        <f t="shared" si="171"/>
        <v>0</v>
      </c>
      <c r="Y48" s="39"/>
      <c r="Z48" s="39"/>
      <c r="AA48" s="39"/>
      <c r="AB48" s="170">
        <f t="shared" si="172"/>
        <v>0</v>
      </c>
      <c r="AD48" s="169"/>
      <c r="AE48" s="39"/>
      <c r="AF48" s="39">
        <f t="shared" si="173"/>
        <v>0</v>
      </c>
      <c r="AG48" s="39"/>
      <c r="AH48" s="39"/>
      <c r="AI48" s="39"/>
      <c r="AJ48" s="170">
        <f t="shared" si="174"/>
        <v>0</v>
      </c>
      <c r="AL48" s="169"/>
      <c r="AM48" s="39">
        <f>$F$48*0.5</f>
        <v>260</v>
      </c>
      <c r="AN48" s="39">
        <f t="shared" si="175"/>
        <v>39</v>
      </c>
      <c r="AO48" s="39">
        <f>$H$48*0.5</f>
        <v>300</v>
      </c>
      <c r="AP48" s="39"/>
      <c r="AQ48" s="39"/>
      <c r="AR48" s="170">
        <f t="shared" si="176"/>
        <v>599</v>
      </c>
      <c r="AT48" s="169"/>
      <c r="AU48" s="39">
        <f>$F$48*0.5</f>
        <v>260</v>
      </c>
      <c r="AV48" s="39">
        <f t="shared" si="177"/>
        <v>39</v>
      </c>
      <c r="AW48" s="39">
        <f>$H$48*0.5</f>
        <v>300</v>
      </c>
      <c r="AX48" s="39"/>
      <c r="AY48" s="39"/>
      <c r="AZ48" s="170">
        <f t="shared" si="178"/>
        <v>599</v>
      </c>
      <c r="BB48" s="169"/>
      <c r="BC48" s="39"/>
      <c r="BD48" s="39">
        <f t="shared" si="179"/>
        <v>0</v>
      </c>
      <c r="BE48" s="39"/>
      <c r="BF48" s="39"/>
      <c r="BG48" s="39"/>
      <c r="BH48" s="170">
        <f t="shared" si="180"/>
        <v>0</v>
      </c>
      <c r="BJ48" s="169"/>
      <c r="BK48" s="39"/>
      <c r="BL48" s="39">
        <f t="shared" si="181"/>
        <v>0</v>
      </c>
      <c r="BM48" s="39"/>
      <c r="BN48" s="39"/>
      <c r="BO48" s="39"/>
      <c r="BP48" s="170">
        <f t="shared" si="182"/>
        <v>0</v>
      </c>
      <c r="BR48" s="169"/>
      <c r="BS48" s="39"/>
      <c r="BT48" s="39">
        <f t="shared" si="183"/>
        <v>0</v>
      </c>
      <c r="BU48" s="39"/>
      <c r="BV48" s="39"/>
      <c r="BW48" s="39"/>
      <c r="BX48" s="170">
        <f t="shared" si="184"/>
        <v>0</v>
      </c>
      <c r="BZ48" s="169"/>
      <c r="CA48" s="39"/>
      <c r="CB48" s="39">
        <f t="shared" si="185"/>
        <v>0</v>
      </c>
      <c r="CC48" s="39"/>
      <c r="CD48" s="39"/>
      <c r="CE48" s="39"/>
      <c r="CF48" s="170">
        <f t="shared" si="186"/>
        <v>0</v>
      </c>
      <c r="CH48" s="169"/>
      <c r="CI48" s="192">
        <f t="shared" si="187"/>
        <v>520</v>
      </c>
      <c r="CJ48" s="192">
        <f t="shared" si="187"/>
        <v>78</v>
      </c>
      <c r="CK48" s="192">
        <f t="shared" si="187"/>
        <v>600</v>
      </c>
      <c r="CL48" s="192">
        <f t="shared" si="187"/>
        <v>0</v>
      </c>
      <c r="CM48" s="192">
        <f t="shared" si="187"/>
        <v>0</v>
      </c>
      <c r="CN48" s="170">
        <f t="shared" si="188"/>
        <v>1198</v>
      </c>
      <c r="CO48" s="243" t="str">
        <f t="shared" si="44"/>
        <v>OK</v>
      </c>
    </row>
    <row r="49" spans="1:93" ht="15.75" thickBot="1" x14ac:dyDescent="0.3">
      <c r="A49" s="3"/>
      <c r="B49" s="41"/>
      <c r="C49" s="93"/>
      <c r="D49" s="7"/>
      <c r="E49" s="169"/>
      <c r="F49" s="39">
        <f t="shared" si="166"/>
        <v>0</v>
      </c>
      <c r="G49" s="39">
        <f t="shared" si="167"/>
        <v>0</v>
      </c>
      <c r="H49" s="39"/>
      <c r="I49" s="39"/>
      <c r="J49" s="39"/>
      <c r="K49" s="170">
        <f t="shared" si="168"/>
        <v>0</v>
      </c>
      <c r="L49" s="243" t="str">
        <f t="shared" si="33"/>
        <v>OK</v>
      </c>
      <c r="N49" s="169"/>
      <c r="O49" s="39"/>
      <c r="P49" s="39">
        <f t="shared" si="169"/>
        <v>0</v>
      </c>
      <c r="Q49" s="39"/>
      <c r="R49" s="39"/>
      <c r="S49" s="39"/>
      <c r="T49" s="170">
        <f t="shared" si="170"/>
        <v>0</v>
      </c>
      <c r="V49" s="169"/>
      <c r="W49" s="39"/>
      <c r="X49" s="39">
        <f t="shared" si="171"/>
        <v>0</v>
      </c>
      <c r="Y49" s="39"/>
      <c r="Z49" s="39"/>
      <c r="AA49" s="39"/>
      <c r="AB49" s="170">
        <f t="shared" si="172"/>
        <v>0</v>
      </c>
      <c r="AD49" s="169"/>
      <c r="AE49" s="39"/>
      <c r="AF49" s="39">
        <f t="shared" si="173"/>
        <v>0</v>
      </c>
      <c r="AG49" s="39"/>
      <c r="AH49" s="39"/>
      <c r="AI49" s="39"/>
      <c r="AJ49" s="170">
        <f t="shared" si="174"/>
        <v>0</v>
      </c>
      <c r="AL49" s="169"/>
      <c r="AM49" s="39"/>
      <c r="AN49" s="39">
        <f t="shared" si="175"/>
        <v>0</v>
      </c>
      <c r="AO49" s="39"/>
      <c r="AP49" s="39"/>
      <c r="AQ49" s="39"/>
      <c r="AR49" s="170">
        <f t="shared" si="176"/>
        <v>0</v>
      </c>
      <c r="AT49" s="169"/>
      <c r="AU49" s="39"/>
      <c r="AV49" s="39">
        <f t="shared" si="177"/>
        <v>0</v>
      </c>
      <c r="AW49" s="39"/>
      <c r="AX49" s="39"/>
      <c r="AY49" s="39"/>
      <c r="AZ49" s="170">
        <f t="shared" si="178"/>
        <v>0</v>
      </c>
      <c r="BB49" s="169"/>
      <c r="BC49" s="39"/>
      <c r="BD49" s="39">
        <f t="shared" si="179"/>
        <v>0</v>
      </c>
      <c r="BE49" s="39"/>
      <c r="BF49" s="39"/>
      <c r="BG49" s="39"/>
      <c r="BH49" s="170">
        <f t="shared" si="180"/>
        <v>0</v>
      </c>
      <c r="BJ49" s="169"/>
      <c r="BK49" s="39"/>
      <c r="BL49" s="39">
        <f t="shared" si="181"/>
        <v>0</v>
      </c>
      <c r="BM49" s="39"/>
      <c r="BN49" s="39"/>
      <c r="BO49" s="39"/>
      <c r="BP49" s="170">
        <f t="shared" si="182"/>
        <v>0</v>
      </c>
      <c r="BR49" s="169"/>
      <c r="BS49" s="39"/>
      <c r="BT49" s="39">
        <f t="shared" si="183"/>
        <v>0</v>
      </c>
      <c r="BU49" s="39"/>
      <c r="BV49" s="39"/>
      <c r="BW49" s="39"/>
      <c r="BX49" s="170">
        <f t="shared" si="184"/>
        <v>0</v>
      </c>
      <c r="BZ49" s="169"/>
      <c r="CA49" s="39"/>
      <c r="CB49" s="39">
        <f t="shared" si="185"/>
        <v>0</v>
      </c>
      <c r="CC49" s="39"/>
      <c r="CD49" s="39"/>
      <c r="CE49" s="39"/>
      <c r="CF49" s="170">
        <f t="shared" si="186"/>
        <v>0</v>
      </c>
      <c r="CH49" s="169"/>
      <c r="CI49" s="192">
        <f t="shared" si="187"/>
        <v>0</v>
      </c>
      <c r="CJ49" s="192">
        <f t="shared" si="187"/>
        <v>0</v>
      </c>
      <c r="CK49" s="192">
        <f t="shared" si="187"/>
        <v>0</v>
      </c>
      <c r="CL49" s="192">
        <f t="shared" si="187"/>
        <v>0</v>
      </c>
      <c r="CM49" s="192">
        <f t="shared" si="187"/>
        <v>0</v>
      </c>
      <c r="CN49" s="170">
        <f t="shared" si="188"/>
        <v>0</v>
      </c>
      <c r="CO49" s="243" t="str">
        <f t="shared" si="44"/>
        <v>OK</v>
      </c>
    </row>
    <row r="50" spans="1:93" ht="15.75" thickBot="1" x14ac:dyDescent="0.3">
      <c r="A50" s="17"/>
      <c r="B50" s="28" t="s">
        <v>62</v>
      </c>
      <c r="C50" s="115"/>
      <c r="D50" s="20"/>
      <c r="E50" s="178"/>
      <c r="F50" s="18"/>
      <c r="G50" s="18"/>
      <c r="H50" s="18"/>
      <c r="I50" s="18"/>
      <c r="J50" s="18"/>
      <c r="K50" s="179"/>
      <c r="L50" s="243" t="str">
        <f t="shared" si="33"/>
        <v>OK</v>
      </c>
      <c r="N50" s="178"/>
      <c r="O50" s="18"/>
      <c r="P50" s="18"/>
      <c r="Q50" s="18"/>
      <c r="R50" s="18"/>
      <c r="S50" s="18"/>
      <c r="T50" s="179"/>
      <c r="V50" s="178"/>
      <c r="W50" s="18"/>
      <c r="X50" s="18"/>
      <c r="Y50" s="18"/>
      <c r="Z50" s="18"/>
      <c r="AA50" s="18"/>
      <c r="AB50" s="179"/>
      <c r="AD50" s="178"/>
      <c r="AE50" s="18"/>
      <c r="AF50" s="18"/>
      <c r="AG50" s="18"/>
      <c r="AH50" s="18"/>
      <c r="AI50" s="18"/>
      <c r="AJ50" s="179"/>
      <c r="AL50" s="178"/>
      <c r="AM50" s="18"/>
      <c r="AN50" s="18"/>
      <c r="AO50" s="18"/>
      <c r="AP50" s="18"/>
      <c r="AQ50" s="18"/>
      <c r="AR50" s="179"/>
      <c r="AT50" s="178"/>
      <c r="AU50" s="18"/>
      <c r="AV50" s="18"/>
      <c r="AW50" s="18"/>
      <c r="AX50" s="18"/>
      <c r="AY50" s="18"/>
      <c r="AZ50" s="179"/>
      <c r="BB50" s="178"/>
      <c r="BC50" s="18"/>
      <c r="BD50" s="18"/>
      <c r="BE50" s="18"/>
      <c r="BF50" s="18"/>
      <c r="BG50" s="18"/>
      <c r="BH50" s="179"/>
      <c r="BJ50" s="178"/>
      <c r="BK50" s="18"/>
      <c r="BL50" s="18"/>
      <c r="BM50" s="18"/>
      <c r="BN50" s="18"/>
      <c r="BO50" s="18"/>
      <c r="BP50" s="179"/>
      <c r="BR50" s="178"/>
      <c r="BS50" s="18"/>
      <c r="BT50" s="18"/>
      <c r="BU50" s="18"/>
      <c r="BV50" s="18"/>
      <c r="BW50" s="18"/>
      <c r="BX50" s="179"/>
      <c r="BZ50" s="178"/>
      <c r="CA50" s="18"/>
      <c r="CB50" s="18"/>
      <c r="CC50" s="18"/>
      <c r="CD50" s="18"/>
      <c r="CE50" s="18"/>
      <c r="CF50" s="179"/>
      <c r="CH50" s="178"/>
      <c r="CI50" s="18"/>
      <c r="CJ50" s="18"/>
      <c r="CK50" s="18"/>
      <c r="CL50" s="18"/>
      <c r="CM50" s="18"/>
      <c r="CN50" s="179"/>
      <c r="CO50" s="243" t="str">
        <f t="shared" si="44"/>
        <v>OK</v>
      </c>
    </row>
    <row r="51" spans="1:93" ht="29.25" customHeight="1" thickBot="1" x14ac:dyDescent="0.3">
      <c r="A51" s="3"/>
      <c r="B51" s="41" t="s">
        <v>59</v>
      </c>
      <c r="C51" s="226" t="s">
        <v>424</v>
      </c>
      <c r="D51" s="225" t="s">
        <v>263</v>
      </c>
      <c r="E51" s="169">
        <v>4</v>
      </c>
      <c r="F51" s="39">
        <f t="shared" ref="F51:F60" si="189">E51*$C$2</f>
        <v>520</v>
      </c>
      <c r="G51" s="39">
        <f t="shared" ref="G51:G60" si="190">F51*0.15</f>
        <v>78</v>
      </c>
      <c r="H51" s="39"/>
      <c r="I51" s="39"/>
      <c r="J51" s="39"/>
      <c r="K51" s="170">
        <f t="shared" ref="K51:K60" si="191">F51+G51+H51+I51+J51</f>
        <v>598</v>
      </c>
      <c r="L51" s="243" t="str">
        <f t="shared" si="33"/>
        <v>OK</v>
      </c>
      <c r="N51" s="169"/>
      <c r="O51" s="39"/>
      <c r="P51" s="39">
        <f t="shared" ref="P51:P60" si="192">O51*0.15</f>
        <v>0</v>
      </c>
      <c r="Q51" s="39"/>
      <c r="R51" s="39"/>
      <c r="S51" s="39"/>
      <c r="T51" s="170">
        <f t="shared" ref="T51:T60" si="193">O51+P51+Q51+R51+S51</f>
        <v>0</v>
      </c>
      <c r="V51" s="169"/>
      <c r="W51" s="39">
        <f>$F$51*0.25</f>
        <v>130</v>
      </c>
      <c r="X51" s="39">
        <f t="shared" ref="X51:X60" si="194">W51*0.15</f>
        <v>19.5</v>
      </c>
      <c r="Y51" s="39"/>
      <c r="Z51" s="39"/>
      <c r="AA51" s="39"/>
      <c r="AB51" s="170">
        <f t="shared" ref="AB51:AB60" si="195">W51+X51+Y51+Z51+AA51</f>
        <v>149.5</v>
      </c>
      <c r="AD51" s="169"/>
      <c r="AE51" s="39">
        <f>$F$51*0.25</f>
        <v>130</v>
      </c>
      <c r="AF51" s="39">
        <f t="shared" ref="AF51:AF60" si="196">AE51*0.15</f>
        <v>19.5</v>
      </c>
      <c r="AG51" s="39"/>
      <c r="AH51" s="39"/>
      <c r="AI51" s="39"/>
      <c r="AJ51" s="170">
        <f t="shared" ref="AJ51:AJ60" si="197">AE51+AF51+AG51+AH51+AI51</f>
        <v>149.5</v>
      </c>
      <c r="AL51" s="169"/>
      <c r="AM51" s="39">
        <f>$F$51*0.25</f>
        <v>130</v>
      </c>
      <c r="AN51" s="39">
        <f t="shared" ref="AN51:AN60" si="198">AM51*0.15</f>
        <v>19.5</v>
      </c>
      <c r="AO51" s="39"/>
      <c r="AP51" s="39"/>
      <c r="AQ51" s="39"/>
      <c r="AR51" s="170">
        <f t="shared" ref="AR51:AR60" si="199">AM51+AN51+AO51+AP51+AQ51</f>
        <v>149.5</v>
      </c>
      <c r="AT51" s="169"/>
      <c r="AU51" s="39">
        <f>$F$51*0.25</f>
        <v>130</v>
      </c>
      <c r="AV51" s="39">
        <f t="shared" ref="AV51:AV60" si="200">AU51*0.15</f>
        <v>19.5</v>
      </c>
      <c r="AW51" s="39"/>
      <c r="AX51" s="39"/>
      <c r="AY51" s="39"/>
      <c r="AZ51" s="170">
        <f t="shared" ref="AZ51:AZ60" si="201">AU51+AV51+AW51+AX51+AY51</f>
        <v>149.5</v>
      </c>
      <c r="BB51" s="169"/>
      <c r="BC51" s="39"/>
      <c r="BD51" s="39">
        <f t="shared" ref="BD51:BD60" si="202">BC51*0.15</f>
        <v>0</v>
      </c>
      <c r="BE51" s="39"/>
      <c r="BF51" s="39"/>
      <c r="BG51" s="39"/>
      <c r="BH51" s="170">
        <f t="shared" ref="BH51:BH60" si="203">BC51+BD51+BE51+BF51+BG51</f>
        <v>0</v>
      </c>
      <c r="BJ51" s="169"/>
      <c r="BK51" s="39"/>
      <c r="BL51" s="39">
        <f t="shared" ref="BL51:BL60" si="204">BK51*0.15</f>
        <v>0</v>
      </c>
      <c r="BM51" s="39"/>
      <c r="BN51" s="39"/>
      <c r="BO51" s="39"/>
      <c r="BP51" s="170">
        <f t="shared" ref="BP51:BP60" si="205">BK51+BL51+BM51+BN51+BO51</f>
        <v>0</v>
      </c>
      <c r="BR51" s="169"/>
      <c r="BS51" s="39"/>
      <c r="BT51" s="39">
        <f t="shared" ref="BT51:BT60" si="206">BS51*0.15</f>
        <v>0</v>
      </c>
      <c r="BU51" s="39"/>
      <c r="BV51" s="39"/>
      <c r="BW51" s="39"/>
      <c r="BX51" s="170">
        <f t="shared" ref="BX51:BX60" si="207">BS51+BT51+BU51+BV51+BW51</f>
        <v>0</v>
      </c>
      <c r="BZ51" s="169"/>
      <c r="CA51" s="39"/>
      <c r="CB51" s="39">
        <f t="shared" ref="CB51:CB60" si="208">CA51*0.15</f>
        <v>0</v>
      </c>
      <c r="CC51" s="39"/>
      <c r="CD51" s="39"/>
      <c r="CE51" s="39"/>
      <c r="CF51" s="170">
        <f t="shared" ref="CF51:CF60" si="209">CA51+CB51+CC51+CD51+CE51</f>
        <v>0</v>
      </c>
      <c r="CH51" s="169"/>
      <c r="CI51" s="192">
        <f t="shared" ref="CI51:CM60" si="210">O51+W51+AE51+AM51+AU51+BC51+BK51+BS51+CA51</f>
        <v>520</v>
      </c>
      <c r="CJ51" s="192">
        <f t="shared" si="210"/>
        <v>78</v>
      </c>
      <c r="CK51" s="192">
        <f t="shared" si="210"/>
        <v>0</v>
      </c>
      <c r="CL51" s="192">
        <f t="shared" si="210"/>
        <v>0</v>
      </c>
      <c r="CM51" s="192">
        <f t="shared" si="210"/>
        <v>0</v>
      </c>
      <c r="CN51" s="170">
        <f t="shared" ref="CN51:CN60" si="211">CI51+CJ51+CK51+CL51+CM51</f>
        <v>598</v>
      </c>
      <c r="CO51" s="243" t="str">
        <f t="shared" si="44"/>
        <v>OK</v>
      </c>
    </row>
    <row r="52" spans="1:93" ht="15.75" thickBot="1" x14ac:dyDescent="0.3">
      <c r="A52" s="3"/>
      <c r="B52" s="41" t="s">
        <v>252</v>
      </c>
      <c r="C52" s="226" t="s">
        <v>424</v>
      </c>
      <c r="D52" s="225" t="s">
        <v>41</v>
      </c>
      <c r="E52" s="169">
        <v>5</v>
      </c>
      <c r="F52" s="39">
        <f t="shared" si="189"/>
        <v>650</v>
      </c>
      <c r="G52" s="39">
        <f t="shared" si="190"/>
        <v>97.5</v>
      </c>
      <c r="H52" s="39"/>
      <c r="I52" s="39"/>
      <c r="J52" s="39"/>
      <c r="K52" s="170">
        <f t="shared" si="191"/>
        <v>747.5</v>
      </c>
      <c r="L52" s="243" t="str">
        <f t="shared" si="33"/>
        <v>OK</v>
      </c>
      <c r="N52" s="169"/>
      <c r="O52" s="39"/>
      <c r="P52" s="39">
        <f t="shared" si="192"/>
        <v>0</v>
      </c>
      <c r="Q52" s="39"/>
      <c r="R52" s="39"/>
      <c r="S52" s="39"/>
      <c r="T52" s="170">
        <f t="shared" si="193"/>
        <v>0</v>
      </c>
      <c r="V52" s="169"/>
      <c r="W52" s="39">
        <f>$F$52*0.25</f>
        <v>162.5</v>
      </c>
      <c r="X52" s="39">
        <f t="shared" si="194"/>
        <v>24.375</v>
      </c>
      <c r="Y52" s="39"/>
      <c r="Z52" s="39">
        <f>I52</f>
        <v>0</v>
      </c>
      <c r="AA52" s="39"/>
      <c r="AB52" s="170">
        <f t="shared" si="195"/>
        <v>186.875</v>
      </c>
      <c r="AD52" s="169"/>
      <c r="AE52" s="39">
        <f>$F$52*0.25</f>
        <v>162.5</v>
      </c>
      <c r="AF52" s="39">
        <f t="shared" si="196"/>
        <v>24.375</v>
      </c>
      <c r="AG52" s="39"/>
      <c r="AH52" s="39"/>
      <c r="AI52" s="39"/>
      <c r="AJ52" s="170">
        <f t="shared" si="197"/>
        <v>186.875</v>
      </c>
      <c r="AL52" s="169"/>
      <c r="AM52" s="39">
        <f>$F$52*0.25</f>
        <v>162.5</v>
      </c>
      <c r="AN52" s="39">
        <f t="shared" si="198"/>
        <v>24.375</v>
      </c>
      <c r="AO52" s="39"/>
      <c r="AP52" s="39"/>
      <c r="AQ52" s="39"/>
      <c r="AR52" s="170">
        <f t="shared" si="199"/>
        <v>186.875</v>
      </c>
      <c r="AT52" s="169"/>
      <c r="AU52" s="39">
        <f>$F$52*0.25</f>
        <v>162.5</v>
      </c>
      <c r="AV52" s="39">
        <f t="shared" si="200"/>
        <v>24.375</v>
      </c>
      <c r="AW52" s="39"/>
      <c r="AX52" s="39"/>
      <c r="AY52" s="39"/>
      <c r="AZ52" s="170">
        <f t="shared" si="201"/>
        <v>186.875</v>
      </c>
      <c r="BB52" s="169"/>
      <c r="BC52" s="39"/>
      <c r="BD52" s="39">
        <f t="shared" si="202"/>
        <v>0</v>
      </c>
      <c r="BE52" s="39"/>
      <c r="BF52" s="39"/>
      <c r="BG52" s="39"/>
      <c r="BH52" s="170">
        <f t="shared" si="203"/>
        <v>0</v>
      </c>
      <c r="BJ52" s="169"/>
      <c r="BK52" s="39"/>
      <c r="BL52" s="39">
        <f t="shared" si="204"/>
        <v>0</v>
      </c>
      <c r="BM52" s="39"/>
      <c r="BN52" s="39"/>
      <c r="BO52" s="39"/>
      <c r="BP52" s="170">
        <f t="shared" si="205"/>
        <v>0</v>
      </c>
      <c r="BR52" s="169"/>
      <c r="BS52" s="39"/>
      <c r="BT52" s="39">
        <f t="shared" si="206"/>
        <v>0</v>
      </c>
      <c r="BU52" s="39"/>
      <c r="BV52" s="39"/>
      <c r="BW52" s="39"/>
      <c r="BX52" s="170">
        <f t="shared" si="207"/>
        <v>0</v>
      </c>
      <c r="BZ52" s="169"/>
      <c r="CA52" s="39"/>
      <c r="CB52" s="39">
        <f t="shared" si="208"/>
        <v>0</v>
      </c>
      <c r="CC52" s="39"/>
      <c r="CD52" s="39"/>
      <c r="CE52" s="39"/>
      <c r="CF52" s="170">
        <f t="shared" si="209"/>
        <v>0</v>
      </c>
      <c r="CH52" s="169"/>
      <c r="CI52" s="192">
        <f t="shared" si="210"/>
        <v>650</v>
      </c>
      <c r="CJ52" s="192">
        <f t="shared" si="210"/>
        <v>97.5</v>
      </c>
      <c r="CK52" s="192">
        <f t="shared" si="210"/>
        <v>0</v>
      </c>
      <c r="CL52" s="192">
        <f t="shared" si="210"/>
        <v>0</v>
      </c>
      <c r="CM52" s="192">
        <f t="shared" si="210"/>
        <v>0</v>
      </c>
      <c r="CN52" s="170">
        <f t="shared" si="211"/>
        <v>747.5</v>
      </c>
      <c r="CO52" s="243" t="str">
        <f t="shared" si="44"/>
        <v>OK</v>
      </c>
    </row>
    <row r="53" spans="1:93" ht="15.75" thickBot="1" x14ac:dyDescent="0.3">
      <c r="A53" s="3"/>
      <c r="B53" s="41" t="s">
        <v>257</v>
      </c>
      <c r="C53" s="226" t="s">
        <v>424</v>
      </c>
      <c r="D53" s="225" t="s">
        <v>41</v>
      </c>
      <c r="E53" s="169">
        <v>3</v>
      </c>
      <c r="F53" s="39">
        <f t="shared" si="189"/>
        <v>390</v>
      </c>
      <c r="G53" s="39">
        <f t="shared" si="190"/>
        <v>58.5</v>
      </c>
      <c r="H53" s="39"/>
      <c r="I53" s="39"/>
      <c r="J53" s="39"/>
      <c r="K53" s="170">
        <f t="shared" si="191"/>
        <v>448.5</v>
      </c>
      <c r="L53" s="243" t="str">
        <f t="shared" si="33"/>
        <v>OK</v>
      </c>
      <c r="N53" s="169"/>
      <c r="O53" s="39"/>
      <c r="P53" s="39">
        <f t="shared" si="192"/>
        <v>0</v>
      </c>
      <c r="Q53" s="39"/>
      <c r="R53" s="39"/>
      <c r="S53" s="39"/>
      <c r="T53" s="170">
        <f t="shared" si="193"/>
        <v>0</v>
      </c>
      <c r="V53" s="169"/>
      <c r="W53" s="39"/>
      <c r="X53" s="39">
        <f t="shared" si="194"/>
        <v>0</v>
      </c>
      <c r="Y53" s="39"/>
      <c r="Z53" s="39"/>
      <c r="AA53" s="39"/>
      <c r="AB53" s="170">
        <f t="shared" si="195"/>
        <v>0</v>
      </c>
      <c r="AD53" s="169"/>
      <c r="AE53" s="39"/>
      <c r="AF53" s="39">
        <f t="shared" si="196"/>
        <v>0</v>
      </c>
      <c r="AG53" s="39"/>
      <c r="AH53" s="39"/>
      <c r="AI53" s="39"/>
      <c r="AJ53" s="170">
        <f t="shared" si="197"/>
        <v>0</v>
      </c>
      <c r="AL53" s="169"/>
      <c r="AM53" s="39"/>
      <c r="AN53" s="39">
        <f t="shared" si="198"/>
        <v>0</v>
      </c>
      <c r="AO53" s="39"/>
      <c r="AP53" s="39"/>
      <c r="AQ53" s="39"/>
      <c r="AR53" s="170">
        <f t="shared" si="199"/>
        <v>0</v>
      </c>
      <c r="AT53" s="169"/>
      <c r="AU53" s="39">
        <f>F53</f>
        <v>390</v>
      </c>
      <c r="AV53" s="39">
        <f t="shared" si="200"/>
        <v>58.5</v>
      </c>
      <c r="AW53" s="39"/>
      <c r="AX53" s="39">
        <f>I53</f>
        <v>0</v>
      </c>
      <c r="AY53" s="39"/>
      <c r="AZ53" s="170">
        <f t="shared" si="201"/>
        <v>448.5</v>
      </c>
      <c r="BB53" s="169"/>
      <c r="BC53" s="39"/>
      <c r="BD53" s="39">
        <f t="shared" si="202"/>
        <v>0</v>
      </c>
      <c r="BE53" s="39"/>
      <c r="BF53" s="39"/>
      <c r="BG53" s="39"/>
      <c r="BH53" s="170">
        <f t="shared" si="203"/>
        <v>0</v>
      </c>
      <c r="BJ53" s="169"/>
      <c r="BK53" s="39"/>
      <c r="BL53" s="39">
        <f t="shared" si="204"/>
        <v>0</v>
      </c>
      <c r="BM53" s="39"/>
      <c r="BN53" s="39"/>
      <c r="BO53" s="39"/>
      <c r="BP53" s="170">
        <f t="shared" si="205"/>
        <v>0</v>
      </c>
      <c r="BR53" s="169"/>
      <c r="BS53" s="39"/>
      <c r="BT53" s="39">
        <f t="shared" si="206"/>
        <v>0</v>
      </c>
      <c r="BU53" s="39"/>
      <c r="BV53" s="39"/>
      <c r="BW53" s="39"/>
      <c r="BX53" s="170">
        <f t="shared" si="207"/>
        <v>0</v>
      </c>
      <c r="BZ53" s="169"/>
      <c r="CA53" s="39"/>
      <c r="CB53" s="39">
        <f t="shared" si="208"/>
        <v>0</v>
      </c>
      <c r="CC53" s="39"/>
      <c r="CD53" s="39"/>
      <c r="CE53" s="39"/>
      <c r="CF53" s="170">
        <f t="shared" si="209"/>
        <v>0</v>
      </c>
      <c r="CH53" s="169"/>
      <c r="CI53" s="192">
        <f t="shared" si="210"/>
        <v>390</v>
      </c>
      <c r="CJ53" s="192">
        <f t="shared" si="210"/>
        <v>58.5</v>
      </c>
      <c r="CK53" s="192">
        <f t="shared" si="210"/>
        <v>0</v>
      </c>
      <c r="CL53" s="192">
        <f t="shared" si="210"/>
        <v>0</v>
      </c>
      <c r="CM53" s="192">
        <f t="shared" si="210"/>
        <v>0</v>
      </c>
      <c r="CN53" s="170">
        <f t="shared" si="211"/>
        <v>448.5</v>
      </c>
      <c r="CO53" s="243" t="str">
        <f t="shared" si="44"/>
        <v>OK</v>
      </c>
    </row>
    <row r="54" spans="1:93" ht="31.5" customHeight="1" thickBot="1" x14ac:dyDescent="0.3">
      <c r="A54" s="3"/>
      <c r="B54" s="41" t="s">
        <v>230</v>
      </c>
      <c r="C54" s="226" t="s">
        <v>426</v>
      </c>
      <c r="D54" s="225" t="s">
        <v>41</v>
      </c>
      <c r="E54" s="169">
        <v>1</v>
      </c>
      <c r="F54" s="39">
        <f t="shared" si="189"/>
        <v>130</v>
      </c>
      <c r="G54" s="39">
        <f t="shared" si="190"/>
        <v>19.5</v>
      </c>
      <c r="H54" s="39"/>
      <c r="I54" s="39"/>
      <c r="J54" s="39"/>
      <c r="K54" s="170">
        <f t="shared" si="191"/>
        <v>149.5</v>
      </c>
      <c r="L54" s="243" t="str">
        <f t="shared" si="33"/>
        <v>OK</v>
      </c>
      <c r="N54" s="169"/>
      <c r="O54" s="39"/>
      <c r="P54" s="39">
        <f t="shared" si="192"/>
        <v>0</v>
      </c>
      <c r="Q54" s="39"/>
      <c r="R54" s="39"/>
      <c r="S54" s="39"/>
      <c r="T54" s="170">
        <f t="shared" si="193"/>
        <v>0</v>
      </c>
      <c r="V54" s="169"/>
      <c r="W54" s="39"/>
      <c r="X54" s="39">
        <f t="shared" si="194"/>
        <v>0</v>
      </c>
      <c r="Y54" s="39"/>
      <c r="Z54" s="39"/>
      <c r="AA54" s="39"/>
      <c r="AB54" s="170">
        <f t="shared" si="195"/>
        <v>0</v>
      </c>
      <c r="AD54" s="169"/>
      <c r="AE54" s="39"/>
      <c r="AF54" s="39">
        <f t="shared" si="196"/>
        <v>0</v>
      </c>
      <c r="AG54" s="39"/>
      <c r="AH54" s="39"/>
      <c r="AI54" s="39"/>
      <c r="AJ54" s="170">
        <f t="shared" si="197"/>
        <v>0</v>
      </c>
      <c r="AL54" s="169"/>
      <c r="AM54" s="39"/>
      <c r="AN54" s="39">
        <f t="shared" si="198"/>
        <v>0</v>
      </c>
      <c r="AO54" s="39"/>
      <c r="AP54" s="39"/>
      <c r="AQ54" s="39"/>
      <c r="AR54" s="170">
        <f t="shared" si="199"/>
        <v>0</v>
      </c>
      <c r="AT54" s="169"/>
      <c r="AU54" s="39">
        <f>F54</f>
        <v>130</v>
      </c>
      <c r="AV54" s="39">
        <f t="shared" si="200"/>
        <v>19.5</v>
      </c>
      <c r="AW54" s="39"/>
      <c r="AX54" s="39"/>
      <c r="AY54" s="39"/>
      <c r="AZ54" s="170">
        <f t="shared" si="201"/>
        <v>149.5</v>
      </c>
      <c r="BB54" s="169"/>
      <c r="BC54" s="39"/>
      <c r="BD54" s="39">
        <f t="shared" si="202"/>
        <v>0</v>
      </c>
      <c r="BE54" s="39"/>
      <c r="BF54" s="39"/>
      <c r="BG54" s="39"/>
      <c r="BH54" s="170">
        <f t="shared" si="203"/>
        <v>0</v>
      </c>
      <c r="BJ54" s="169"/>
      <c r="BK54" s="39"/>
      <c r="BL54" s="39">
        <f t="shared" si="204"/>
        <v>0</v>
      </c>
      <c r="BM54" s="39"/>
      <c r="BN54" s="39"/>
      <c r="BO54" s="39"/>
      <c r="BP54" s="170">
        <f t="shared" si="205"/>
        <v>0</v>
      </c>
      <c r="BR54" s="169"/>
      <c r="BS54" s="39"/>
      <c r="BT54" s="39">
        <f t="shared" si="206"/>
        <v>0</v>
      </c>
      <c r="BU54" s="39"/>
      <c r="BV54" s="39"/>
      <c r="BW54" s="39"/>
      <c r="BX54" s="170">
        <f t="shared" si="207"/>
        <v>0</v>
      </c>
      <c r="BZ54" s="169"/>
      <c r="CA54" s="39"/>
      <c r="CB54" s="39">
        <f t="shared" si="208"/>
        <v>0</v>
      </c>
      <c r="CC54" s="39"/>
      <c r="CD54" s="39"/>
      <c r="CE54" s="39"/>
      <c r="CF54" s="170">
        <f t="shared" si="209"/>
        <v>0</v>
      </c>
      <c r="CH54" s="169"/>
      <c r="CI54" s="192">
        <f t="shared" si="210"/>
        <v>130</v>
      </c>
      <c r="CJ54" s="192">
        <f t="shared" si="210"/>
        <v>19.5</v>
      </c>
      <c r="CK54" s="192">
        <f t="shared" si="210"/>
        <v>0</v>
      </c>
      <c r="CL54" s="192">
        <f t="shared" si="210"/>
        <v>0</v>
      </c>
      <c r="CM54" s="192">
        <f t="shared" si="210"/>
        <v>0</v>
      </c>
      <c r="CN54" s="170">
        <f t="shared" si="211"/>
        <v>149.5</v>
      </c>
      <c r="CO54" s="243" t="str">
        <f t="shared" si="44"/>
        <v>OK</v>
      </c>
    </row>
    <row r="55" spans="1:93" ht="30.75" hidden="1" thickBot="1" x14ac:dyDescent="0.3">
      <c r="A55" s="3"/>
      <c r="B55" s="41" t="s">
        <v>310</v>
      </c>
      <c r="C55" s="226" t="s">
        <v>251</v>
      </c>
      <c r="D55" s="225" t="s">
        <v>41</v>
      </c>
      <c r="E55" s="169"/>
      <c r="F55" s="39">
        <f t="shared" si="189"/>
        <v>0</v>
      </c>
      <c r="G55" s="39">
        <f t="shared" si="190"/>
        <v>0</v>
      </c>
      <c r="H55" s="39"/>
      <c r="I55" s="39"/>
      <c r="J55" s="39"/>
      <c r="K55" s="170">
        <f t="shared" si="191"/>
        <v>0</v>
      </c>
      <c r="L55" s="243" t="str">
        <f t="shared" si="33"/>
        <v>OK</v>
      </c>
      <c r="N55" s="169"/>
      <c r="O55" s="39"/>
      <c r="P55" s="39">
        <f t="shared" si="192"/>
        <v>0</v>
      </c>
      <c r="Q55" s="39"/>
      <c r="R55" s="39"/>
      <c r="S55" s="39"/>
      <c r="T55" s="170">
        <f t="shared" si="193"/>
        <v>0</v>
      </c>
      <c r="V55" s="169"/>
      <c r="W55" s="39"/>
      <c r="X55" s="39">
        <f t="shared" si="194"/>
        <v>0</v>
      </c>
      <c r="Y55" s="39"/>
      <c r="Z55" s="39"/>
      <c r="AA55" s="39"/>
      <c r="AB55" s="170">
        <f t="shared" si="195"/>
        <v>0</v>
      </c>
      <c r="AD55" s="169"/>
      <c r="AE55" s="39"/>
      <c r="AF55" s="39">
        <f t="shared" si="196"/>
        <v>0</v>
      </c>
      <c r="AG55" s="39"/>
      <c r="AH55" s="39"/>
      <c r="AI55" s="39"/>
      <c r="AJ55" s="170">
        <f t="shared" si="197"/>
        <v>0</v>
      </c>
      <c r="AL55" s="169"/>
      <c r="AM55" s="39"/>
      <c r="AN55" s="39">
        <f t="shared" si="198"/>
        <v>0</v>
      </c>
      <c r="AO55" s="39"/>
      <c r="AP55" s="39"/>
      <c r="AQ55" s="39"/>
      <c r="AR55" s="170">
        <f t="shared" si="199"/>
        <v>0</v>
      </c>
      <c r="AT55" s="169"/>
      <c r="AU55" s="39">
        <f>F55</f>
        <v>0</v>
      </c>
      <c r="AV55" s="39">
        <f t="shared" ref="AV55:AX56" si="212">G55</f>
        <v>0</v>
      </c>
      <c r="AW55" s="39">
        <f t="shared" si="212"/>
        <v>0</v>
      </c>
      <c r="AX55" s="39">
        <f t="shared" si="212"/>
        <v>0</v>
      </c>
      <c r="AY55" s="39"/>
      <c r="AZ55" s="170">
        <f t="shared" si="201"/>
        <v>0</v>
      </c>
      <c r="BB55" s="169"/>
      <c r="BC55" s="39"/>
      <c r="BD55" s="39">
        <f t="shared" si="202"/>
        <v>0</v>
      </c>
      <c r="BE55" s="39"/>
      <c r="BF55" s="39"/>
      <c r="BG55" s="39"/>
      <c r="BH55" s="170">
        <f t="shared" si="203"/>
        <v>0</v>
      </c>
      <c r="BJ55" s="169"/>
      <c r="BK55" s="39"/>
      <c r="BL55" s="39">
        <f t="shared" si="204"/>
        <v>0</v>
      </c>
      <c r="BM55" s="39"/>
      <c r="BN55" s="39"/>
      <c r="BO55" s="39"/>
      <c r="BP55" s="170">
        <f t="shared" si="205"/>
        <v>0</v>
      </c>
      <c r="BR55" s="169"/>
      <c r="BS55" s="39"/>
      <c r="BT55" s="39">
        <f t="shared" si="206"/>
        <v>0</v>
      </c>
      <c r="BU55" s="39"/>
      <c r="BV55" s="39"/>
      <c r="BW55" s="39"/>
      <c r="BX55" s="170">
        <f t="shared" si="207"/>
        <v>0</v>
      </c>
      <c r="BZ55" s="169"/>
      <c r="CA55" s="39"/>
      <c r="CB55" s="39">
        <f t="shared" si="208"/>
        <v>0</v>
      </c>
      <c r="CC55" s="39"/>
      <c r="CD55" s="39"/>
      <c r="CE55" s="39"/>
      <c r="CF55" s="170">
        <f t="shared" si="209"/>
        <v>0</v>
      </c>
      <c r="CH55" s="169"/>
      <c r="CI55" s="192">
        <f t="shared" si="210"/>
        <v>0</v>
      </c>
      <c r="CJ55" s="192">
        <f t="shared" si="210"/>
        <v>0</v>
      </c>
      <c r="CK55" s="192">
        <f t="shared" si="210"/>
        <v>0</v>
      </c>
      <c r="CL55" s="192">
        <f t="shared" si="210"/>
        <v>0</v>
      </c>
      <c r="CM55" s="192">
        <f t="shared" si="210"/>
        <v>0</v>
      </c>
      <c r="CN55" s="170">
        <f t="shared" si="211"/>
        <v>0</v>
      </c>
      <c r="CO55" s="243" t="str">
        <f t="shared" si="44"/>
        <v>OK</v>
      </c>
    </row>
    <row r="56" spans="1:93" ht="15.75" hidden="1" thickBot="1" x14ac:dyDescent="0.3">
      <c r="A56" s="3"/>
      <c r="B56" s="41" t="s">
        <v>64</v>
      </c>
      <c r="C56" s="225" t="s">
        <v>251</v>
      </c>
      <c r="D56" s="225" t="s">
        <v>224</v>
      </c>
      <c r="E56" s="169"/>
      <c r="F56" s="39">
        <f t="shared" si="189"/>
        <v>0</v>
      </c>
      <c r="G56" s="39">
        <f t="shared" si="190"/>
        <v>0</v>
      </c>
      <c r="H56" s="39"/>
      <c r="I56" s="39"/>
      <c r="J56" s="39"/>
      <c r="K56" s="170">
        <f t="shared" si="191"/>
        <v>0</v>
      </c>
      <c r="L56" s="243" t="str">
        <f t="shared" si="33"/>
        <v>OK</v>
      </c>
      <c r="N56" s="169"/>
      <c r="O56" s="39"/>
      <c r="P56" s="39">
        <f t="shared" si="192"/>
        <v>0</v>
      </c>
      <c r="Q56" s="39"/>
      <c r="R56" s="39"/>
      <c r="S56" s="39"/>
      <c r="T56" s="170">
        <f t="shared" si="193"/>
        <v>0</v>
      </c>
      <c r="V56" s="169"/>
      <c r="W56" s="39"/>
      <c r="X56" s="39">
        <f t="shared" si="194"/>
        <v>0</v>
      </c>
      <c r="Y56" s="39"/>
      <c r="Z56" s="39"/>
      <c r="AA56" s="39"/>
      <c r="AB56" s="170">
        <f t="shared" si="195"/>
        <v>0</v>
      </c>
      <c r="AD56" s="169"/>
      <c r="AE56" s="39"/>
      <c r="AF56" s="39">
        <f t="shared" si="196"/>
        <v>0</v>
      </c>
      <c r="AG56" s="39"/>
      <c r="AH56" s="39"/>
      <c r="AI56" s="39"/>
      <c r="AJ56" s="170">
        <f t="shared" si="197"/>
        <v>0</v>
      </c>
      <c r="AL56" s="169"/>
      <c r="AM56" s="39"/>
      <c r="AN56" s="39">
        <f t="shared" si="198"/>
        <v>0</v>
      </c>
      <c r="AO56" s="39"/>
      <c r="AP56" s="39"/>
      <c r="AQ56" s="39"/>
      <c r="AR56" s="170">
        <f t="shared" si="199"/>
        <v>0</v>
      </c>
      <c r="AT56" s="169"/>
      <c r="AU56" s="39">
        <f>F56</f>
        <v>0</v>
      </c>
      <c r="AV56" s="39">
        <f t="shared" si="212"/>
        <v>0</v>
      </c>
      <c r="AW56" s="39">
        <f t="shared" si="212"/>
        <v>0</v>
      </c>
      <c r="AX56" s="39">
        <f t="shared" si="212"/>
        <v>0</v>
      </c>
      <c r="AY56" s="39"/>
      <c r="AZ56" s="170">
        <f t="shared" si="201"/>
        <v>0</v>
      </c>
      <c r="BB56" s="169"/>
      <c r="BC56" s="39"/>
      <c r="BD56" s="39">
        <f t="shared" si="202"/>
        <v>0</v>
      </c>
      <c r="BE56" s="39"/>
      <c r="BF56" s="39"/>
      <c r="BG56" s="39"/>
      <c r="BH56" s="170">
        <f t="shared" si="203"/>
        <v>0</v>
      </c>
      <c r="BJ56" s="169"/>
      <c r="BK56" s="39"/>
      <c r="BL56" s="39">
        <f t="shared" si="204"/>
        <v>0</v>
      </c>
      <c r="BM56" s="39"/>
      <c r="BN56" s="39"/>
      <c r="BO56" s="39"/>
      <c r="BP56" s="170">
        <f t="shared" si="205"/>
        <v>0</v>
      </c>
      <c r="BR56" s="169"/>
      <c r="BS56" s="39"/>
      <c r="BT56" s="39">
        <f t="shared" si="206"/>
        <v>0</v>
      </c>
      <c r="BU56" s="39"/>
      <c r="BV56" s="39"/>
      <c r="BW56" s="39"/>
      <c r="BX56" s="170">
        <f t="shared" si="207"/>
        <v>0</v>
      </c>
      <c r="BZ56" s="169"/>
      <c r="CA56" s="39"/>
      <c r="CB56" s="39">
        <f t="shared" si="208"/>
        <v>0</v>
      </c>
      <c r="CC56" s="39"/>
      <c r="CD56" s="39"/>
      <c r="CE56" s="39"/>
      <c r="CF56" s="170">
        <f t="shared" si="209"/>
        <v>0</v>
      </c>
      <c r="CH56" s="169"/>
      <c r="CI56" s="192">
        <f t="shared" si="210"/>
        <v>0</v>
      </c>
      <c r="CJ56" s="192">
        <f t="shared" si="210"/>
        <v>0</v>
      </c>
      <c r="CK56" s="192">
        <f t="shared" si="210"/>
        <v>0</v>
      </c>
      <c r="CL56" s="192">
        <f t="shared" si="210"/>
        <v>0</v>
      </c>
      <c r="CM56" s="192">
        <f t="shared" si="210"/>
        <v>0</v>
      </c>
      <c r="CN56" s="170">
        <f t="shared" si="211"/>
        <v>0</v>
      </c>
      <c r="CO56" s="243" t="str">
        <f t="shared" si="44"/>
        <v>OK</v>
      </c>
    </row>
    <row r="57" spans="1:93" ht="15.75" thickBot="1" x14ac:dyDescent="0.3">
      <c r="A57" s="3"/>
      <c r="B57" s="41" t="s">
        <v>65</v>
      </c>
      <c r="C57" s="226" t="s">
        <v>427</v>
      </c>
      <c r="D57" s="225" t="s">
        <v>224</v>
      </c>
      <c r="E57" s="169">
        <v>3</v>
      </c>
      <c r="F57" s="39">
        <f t="shared" si="189"/>
        <v>390</v>
      </c>
      <c r="G57" s="39">
        <f t="shared" si="190"/>
        <v>58.5</v>
      </c>
      <c r="H57" s="39">
        <f>I2</f>
        <v>600</v>
      </c>
      <c r="I57" s="39"/>
      <c r="J57" s="39"/>
      <c r="K57" s="170">
        <f t="shared" si="191"/>
        <v>1048.5</v>
      </c>
      <c r="L57" s="243" t="str">
        <f t="shared" si="33"/>
        <v>OK</v>
      </c>
      <c r="N57" s="169"/>
      <c r="O57" s="39"/>
      <c r="P57" s="39">
        <f t="shared" si="192"/>
        <v>0</v>
      </c>
      <c r="Q57" s="39"/>
      <c r="R57" s="39"/>
      <c r="S57" s="39"/>
      <c r="T57" s="170">
        <f t="shared" si="193"/>
        <v>0</v>
      </c>
      <c r="V57" s="169"/>
      <c r="W57" s="39"/>
      <c r="X57" s="39">
        <f t="shared" si="194"/>
        <v>0</v>
      </c>
      <c r="Y57" s="39"/>
      <c r="Z57" s="39"/>
      <c r="AA57" s="39"/>
      <c r="AB57" s="170">
        <f t="shared" si="195"/>
        <v>0</v>
      </c>
      <c r="AD57" s="169"/>
      <c r="AE57" s="39"/>
      <c r="AF57" s="39">
        <f t="shared" si="196"/>
        <v>0</v>
      </c>
      <c r="AG57" s="39"/>
      <c r="AH57" s="39"/>
      <c r="AI57" s="39"/>
      <c r="AJ57" s="170">
        <f t="shared" si="197"/>
        <v>0</v>
      </c>
      <c r="AL57" s="169"/>
      <c r="AM57" s="39"/>
      <c r="AN57" s="39">
        <f t="shared" si="198"/>
        <v>0</v>
      </c>
      <c r="AO57" s="39"/>
      <c r="AP57" s="39"/>
      <c r="AQ57" s="39"/>
      <c r="AR57" s="170">
        <f t="shared" si="199"/>
        <v>0</v>
      </c>
      <c r="AT57" s="169"/>
      <c r="AU57" s="39"/>
      <c r="AV57" s="39">
        <f t="shared" si="200"/>
        <v>0</v>
      </c>
      <c r="AW57" s="39"/>
      <c r="AX57" s="39"/>
      <c r="AY57" s="39"/>
      <c r="AZ57" s="170">
        <f t="shared" si="201"/>
        <v>0</v>
      </c>
      <c r="BB57" s="169"/>
      <c r="BC57" s="39"/>
      <c r="BD57" s="39">
        <f t="shared" si="202"/>
        <v>0</v>
      </c>
      <c r="BE57" s="39"/>
      <c r="BF57" s="39"/>
      <c r="BG57" s="39"/>
      <c r="BH57" s="170">
        <f t="shared" si="203"/>
        <v>0</v>
      </c>
      <c r="BJ57" s="169"/>
      <c r="BK57" s="39"/>
      <c r="BL57" s="39">
        <f t="shared" si="204"/>
        <v>0</v>
      </c>
      <c r="BM57" s="39"/>
      <c r="BN57" s="39"/>
      <c r="BO57" s="39"/>
      <c r="BP57" s="170">
        <f t="shared" si="205"/>
        <v>0</v>
      </c>
      <c r="BR57" s="169"/>
      <c r="BS57" s="39"/>
      <c r="BT57" s="39">
        <f t="shared" si="206"/>
        <v>0</v>
      </c>
      <c r="BU57" s="39"/>
      <c r="BV57" s="39"/>
      <c r="BW57" s="39"/>
      <c r="BX57" s="170">
        <f t="shared" si="207"/>
        <v>0</v>
      </c>
      <c r="BZ57" s="169"/>
      <c r="CA57" s="39">
        <f>F57</f>
        <v>390</v>
      </c>
      <c r="CB57" s="39">
        <f t="shared" ref="CB57:CD57" si="213">G57</f>
        <v>58.5</v>
      </c>
      <c r="CC57" s="39">
        <f t="shared" si="213"/>
        <v>600</v>
      </c>
      <c r="CD57" s="39">
        <f t="shared" si="213"/>
        <v>0</v>
      </c>
      <c r="CE57" s="39"/>
      <c r="CF57" s="170">
        <f t="shared" si="209"/>
        <v>1048.5</v>
      </c>
      <c r="CH57" s="169"/>
      <c r="CI57" s="192">
        <f t="shared" si="210"/>
        <v>390</v>
      </c>
      <c r="CJ57" s="192">
        <f t="shared" si="210"/>
        <v>58.5</v>
      </c>
      <c r="CK57" s="192">
        <f t="shared" si="210"/>
        <v>600</v>
      </c>
      <c r="CL57" s="192">
        <f t="shared" si="210"/>
        <v>0</v>
      </c>
      <c r="CM57" s="192">
        <f t="shared" si="210"/>
        <v>0</v>
      </c>
      <c r="CN57" s="170">
        <f t="shared" si="211"/>
        <v>1048.5</v>
      </c>
      <c r="CO57" s="243" t="str">
        <f t="shared" si="44"/>
        <v>OK</v>
      </c>
    </row>
    <row r="58" spans="1:93" ht="30.75" thickBot="1" x14ac:dyDescent="0.3">
      <c r="A58" s="3"/>
      <c r="B58" s="41" t="s">
        <v>312</v>
      </c>
      <c r="C58" s="226" t="s">
        <v>428</v>
      </c>
      <c r="D58" s="225" t="s">
        <v>431</v>
      </c>
      <c r="E58" s="169">
        <v>10</v>
      </c>
      <c r="F58" s="39">
        <f t="shared" si="189"/>
        <v>1300</v>
      </c>
      <c r="G58" s="39">
        <f t="shared" si="190"/>
        <v>195</v>
      </c>
      <c r="H58" s="39"/>
      <c r="I58" s="39">
        <v>3000</v>
      </c>
      <c r="J58" s="39"/>
      <c r="K58" s="170">
        <f t="shared" si="191"/>
        <v>4495</v>
      </c>
      <c r="L58" s="243" t="str">
        <f t="shared" si="33"/>
        <v>OK</v>
      </c>
      <c r="N58" s="169"/>
      <c r="O58" s="39"/>
      <c r="P58" s="39">
        <f t="shared" si="192"/>
        <v>0</v>
      </c>
      <c r="Q58" s="39"/>
      <c r="R58" s="39"/>
      <c r="S58" s="39"/>
      <c r="T58" s="170">
        <f t="shared" si="193"/>
        <v>0</v>
      </c>
      <c r="V58" s="169"/>
      <c r="W58" s="39"/>
      <c r="X58" s="39">
        <f t="shared" si="194"/>
        <v>0</v>
      </c>
      <c r="Y58" s="39"/>
      <c r="Z58" s="39">
        <f>$I$58/2</f>
        <v>1500</v>
      </c>
      <c r="AA58" s="39"/>
      <c r="AB58" s="170">
        <f t="shared" si="195"/>
        <v>1500</v>
      </c>
      <c r="AD58" s="169"/>
      <c r="AE58" s="39">
        <f>$F$58*0.5</f>
        <v>650</v>
      </c>
      <c r="AF58" s="39">
        <f t="shared" si="196"/>
        <v>97.5</v>
      </c>
      <c r="AG58" s="39"/>
      <c r="AH58" s="39">
        <f>$I$58/2</f>
        <v>1500</v>
      </c>
      <c r="AI58" s="39"/>
      <c r="AJ58" s="170">
        <f t="shared" si="197"/>
        <v>2247.5</v>
      </c>
      <c r="AL58" s="169"/>
      <c r="AM58" s="39">
        <f>$F$58*0.25</f>
        <v>325</v>
      </c>
      <c r="AN58" s="39">
        <f t="shared" si="198"/>
        <v>48.75</v>
      </c>
      <c r="AO58" s="39"/>
      <c r="AP58" s="39"/>
      <c r="AQ58" s="39"/>
      <c r="AR58" s="170">
        <f t="shared" si="199"/>
        <v>373.75</v>
      </c>
      <c r="AT58" s="169"/>
      <c r="AU58" s="39">
        <f>$F$58*0.25</f>
        <v>325</v>
      </c>
      <c r="AV58" s="39">
        <f t="shared" si="200"/>
        <v>48.75</v>
      </c>
      <c r="AW58" s="39"/>
      <c r="AX58" s="39"/>
      <c r="AY58" s="39"/>
      <c r="AZ58" s="170">
        <f t="shared" si="201"/>
        <v>373.75</v>
      </c>
      <c r="BB58" s="169"/>
      <c r="BC58" s="39"/>
      <c r="BD58" s="39">
        <f t="shared" si="202"/>
        <v>0</v>
      </c>
      <c r="BE58" s="39"/>
      <c r="BF58" s="39"/>
      <c r="BG58" s="39"/>
      <c r="BH58" s="170">
        <f t="shared" si="203"/>
        <v>0</v>
      </c>
      <c r="BJ58" s="169"/>
      <c r="BK58" s="39"/>
      <c r="BL58" s="39">
        <f t="shared" si="204"/>
        <v>0</v>
      </c>
      <c r="BM58" s="39"/>
      <c r="BN58" s="39"/>
      <c r="BO58" s="39"/>
      <c r="BP58" s="170">
        <f t="shared" si="205"/>
        <v>0</v>
      </c>
      <c r="BR58" s="169"/>
      <c r="BS58" s="39"/>
      <c r="BT58" s="39">
        <f t="shared" si="206"/>
        <v>0</v>
      </c>
      <c r="BU58" s="39"/>
      <c r="BV58" s="39"/>
      <c r="BW58" s="39"/>
      <c r="BX58" s="170">
        <f t="shared" si="207"/>
        <v>0</v>
      </c>
      <c r="BZ58" s="169"/>
      <c r="CA58" s="39"/>
      <c r="CB58" s="39">
        <f t="shared" si="208"/>
        <v>0</v>
      </c>
      <c r="CC58" s="39"/>
      <c r="CD58" s="39"/>
      <c r="CE58" s="39"/>
      <c r="CF58" s="170">
        <f t="shared" si="209"/>
        <v>0</v>
      </c>
      <c r="CH58" s="169"/>
      <c r="CI58" s="192">
        <f t="shared" si="210"/>
        <v>1300</v>
      </c>
      <c r="CJ58" s="192">
        <f t="shared" si="210"/>
        <v>195</v>
      </c>
      <c r="CK58" s="192">
        <f t="shared" si="210"/>
        <v>0</v>
      </c>
      <c r="CL58" s="192">
        <f t="shared" si="210"/>
        <v>3000</v>
      </c>
      <c r="CM58" s="192">
        <f t="shared" si="210"/>
        <v>0</v>
      </c>
      <c r="CN58" s="170">
        <f t="shared" si="211"/>
        <v>4495</v>
      </c>
      <c r="CO58" s="243" t="str">
        <f t="shared" si="44"/>
        <v>OK</v>
      </c>
    </row>
    <row r="59" spans="1:93" ht="15.75" thickBot="1" x14ac:dyDescent="0.3">
      <c r="A59" s="3"/>
      <c r="B59" s="41"/>
      <c r="C59" s="93"/>
      <c r="D59" s="7"/>
      <c r="E59" s="169"/>
      <c r="F59" s="39">
        <f t="shared" si="189"/>
        <v>0</v>
      </c>
      <c r="G59" s="39">
        <f t="shared" si="190"/>
        <v>0</v>
      </c>
      <c r="H59" s="39"/>
      <c r="I59" s="39"/>
      <c r="J59" s="39"/>
      <c r="K59" s="170">
        <f t="shared" si="191"/>
        <v>0</v>
      </c>
      <c r="L59" s="243" t="str">
        <f t="shared" si="33"/>
        <v>OK</v>
      </c>
      <c r="N59" s="169"/>
      <c r="O59" s="39"/>
      <c r="P59" s="39">
        <f t="shared" si="192"/>
        <v>0</v>
      </c>
      <c r="Q59" s="39"/>
      <c r="R59" s="39"/>
      <c r="S59" s="39"/>
      <c r="T59" s="170">
        <f t="shared" si="193"/>
        <v>0</v>
      </c>
      <c r="V59" s="169"/>
      <c r="W59" s="39"/>
      <c r="X59" s="39">
        <f t="shared" si="194"/>
        <v>0</v>
      </c>
      <c r="Y59" s="39"/>
      <c r="Z59" s="39"/>
      <c r="AA59" s="39"/>
      <c r="AB59" s="170">
        <f t="shared" si="195"/>
        <v>0</v>
      </c>
      <c r="AD59" s="169"/>
      <c r="AE59" s="39"/>
      <c r="AF59" s="39">
        <f t="shared" si="196"/>
        <v>0</v>
      </c>
      <c r="AG59" s="39"/>
      <c r="AH59" s="39"/>
      <c r="AI59" s="39"/>
      <c r="AJ59" s="170">
        <f t="shared" si="197"/>
        <v>0</v>
      </c>
      <c r="AL59" s="169"/>
      <c r="AM59" s="39"/>
      <c r="AN59" s="39">
        <f t="shared" si="198"/>
        <v>0</v>
      </c>
      <c r="AO59" s="39"/>
      <c r="AP59" s="39"/>
      <c r="AQ59" s="39"/>
      <c r="AR59" s="170">
        <f t="shared" si="199"/>
        <v>0</v>
      </c>
      <c r="AT59" s="169"/>
      <c r="AU59" s="39"/>
      <c r="AV59" s="39">
        <f t="shared" si="200"/>
        <v>0</v>
      </c>
      <c r="AW59" s="39"/>
      <c r="AX59" s="39"/>
      <c r="AY59" s="39"/>
      <c r="AZ59" s="170">
        <f t="shared" si="201"/>
        <v>0</v>
      </c>
      <c r="BB59" s="169"/>
      <c r="BC59" s="39"/>
      <c r="BD59" s="39">
        <f t="shared" si="202"/>
        <v>0</v>
      </c>
      <c r="BE59" s="39"/>
      <c r="BF59" s="39"/>
      <c r="BG59" s="39"/>
      <c r="BH59" s="170">
        <f t="shared" si="203"/>
        <v>0</v>
      </c>
      <c r="BJ59" s="169"/>
      <c r="BK59" s="39"/>
      <c r="BL59" s="39">
        <f t="shared" si="204"/>
        <v>0</v>
      </c>
      <c r="BM59" s="39"/>
      <c r="BN59" s="39"/>
      <c r="BO59" s="39"/>
      <c r="BP59" s="170">
        <f t="shared" si="205"/>
        <v>0</v>
      </c>
      <c r="BR59" s="169"/>
      <c r="BS59" s="39"/>
      <c r="BT59" s="39">
        <f t="shared" si="206"/>
        <v>0</v>
      </c>
      <c r="BU59" s="39"/>
      <c r="BV59" s="39"/>
      <c r="BW59" s="39"/>
      <c r="BX59" s="170">
        <f t="shared" si="207"/>
        <v>0</v>
      </c>
      <c r="BZ59" s="169"/>
      <c r="CA59" s="39"/>
      <c r="CB59" s="39">
        <f t="shared" si="208"/>
        <v>0</v>
      </c>
      <c r="CC59" s="39"/>
      <c r="CD59" s="39"/>
      <c r="CE59" s="39"/>
      <c r="CF59" s="170">
        <f t="shared" si="209"/>
        <v>0</v>
      </c>
      <c r="CH59" s="169"/>
      <c r="CI59" s="192">
        <f t="shared" si="210"/>
        <v>0</v>
      </c>
      <c r="CJ59" s="192">
        <f t="shared" si="210"/>
        <v>0</v>
      </c>
      <c r="CK59" s="192">
        <f t="shared" si="210"/>
        <v>0</v>
      </c>
      <c r="CL59" s="192">
        <f t="shared" si="210"/>
        <v>0</v>
      </c>
      <c r="CM59" s="192">
        <f t="shared" si="210"/>
        <v>0</v>
      </c>
      <c r="CN59" s="170">
        <f t="shared" si="211"/>
        <v>0</v>
      </c>
      <c r="CO59" s="243" t="str">
        <f t="shared" si="44"/>
        <v>OK</v>
      </c>
    </row>
    <row r="60" spans="1:93" ht="15.75" thickBot="1" x14ac:dyDescent="0.3">
      <c r="A60" s="3"/>
      <c r="B60" s="41"/>
      <c r="C60" s="93"/>
      <c r="D60" s="7"/>
      <c r="E60" s="169"/>
      <c r="F60" s="39">
        <f t="shared" si="189"/>
        <v>0</v>
      </c>
      <c r="G60" s="39">
        <f t="shared" si="190"/>
        <v>0</v>
      </c>
      <c r="H60" s="39"/>
      <c r="I60" s="39"/>
      <c r="J60" s="39"/>
      <c r="K60" s="170">
        <f t="shared" si="191"/>
        <v>0</v>
      </c>
      <c r="L60" s="243" t="str">
        <f t="shared" si="33"/>
        <v>OK</v>
      </c>
      <c r="N60" s="169"/>
      <c r="O60" s="39"/>
      <c r="P60" s="39">
        <f t="shared" si="192"/>
        <v>0</v>
      </c>
      <c r="Q60" s="39"/>
      <c r="R60" s="39"/>
      <c r="S60" s="39"/>
      <c r="T60" s="170">
        <f t="shared" si="193"/>
        <v>0</v>
      </c>
      <c r="V60" s="169"/>
      <c r="W60" s="39"/>
      <c r="X60" s="39">
        <f t="shared" si="194"/>
        <v>0</v>
      </c>
      <c r="Y60" s="39"/>
      <c r="Z60" s="39"/>
      <c r="AA60" s="39"/>
      <c r="AB60" s="170">
        <f t="shared" si="195"/>
        <v>0</v>
      </c>
      <c r="AD60" s="169"/>
      <c r="AE60" s="39"/>
      <c r="AF60" s="39">
        <f t="shared" si="196"/>
        <v>0</v>
      </c>
      <c r="AG60" s="39"/>
      <c r="AH60" s="39"/>
      <c r="AI60" s="39"/>
      <c r="AJ60" s="170">
        <f t="shared" si="197"/>
        <v>0</v>
      </c>
      <c r="AL60" s="169"/>
      <c r="AM60" s="39"/>
      <c r="AN60" s="39">
        <f t="shared" si="198"/>
        <v>0</v>
      </c>
      <c r="AO60" s="39"/>
      <c r="AP60" s="39"/>
      <c r="AQ60" s="39"/>
      <c r="AR60" s="170">
        <f t="shared" si="199"/>
        <v>0</v>
      </c>
      <c r="AT60" s="169"/>
      <c r="AU60" s="39"/>
      <c r="AV60" s="39">
        <f t="shared" si="200"/>
        <v>0</v>
      </c>
      <c r="AW60" s="39"/>
      <c r="AX60" s="39"/>
      <c r="AY60" s="39"/>
      <c r="AZ60" s="170">
        <f t="shared" si="201"/>
        <v>0</v>
      </c>
      <c r="BB60" s="169"/>
      <c r="BC60" s="39"/>
      <c r="BD60" s="39">
        <f t="shared" si="202"/>
        <v>0</v>
      </c>
      <c r="BE60" s="39"/>
      <c r="BF60" s="39"/>
      <c r="BG60" s="39"/>
      <c r="BH60" s="170">
        <f t="shared" si="203"/>
        <v>0</v>
      </c>
      <c r="BJ60" s="169"/>
      <c r="BK60" s="39"/>
      <c r="BL60" s="39">
        <f t="shared" si="204"/>
        <v>0</v>
      </c>
      <c r="BM60" s="39"/>
      <c r="BN60" s="39"/>
      <c r="BO60" s="39"/>
      <c r="BP60" s="170">
        <f t="shared" si="205"/>
        <v>0</v>
      </c>
      <c r="BR60" s="169"/>
      <c r="BS60" s="39"/>
      <c r="BT60" s="39">
        <f t="shared" si="206"/>
        <v>0</v>
      </c>
      <c r="BU60" s="39"/>
      <c r="BV60" s="39"/>
      <c r="BW60" s="39"/>
      <c r="BX60" s="170">
        <f t="shared" si="207"/>
        <v>0</v>
      </c>
      <c r="BZ60" s="169"/>
      <c r="CA60" s="39"/>
      <c r="CB60" s="39">
        <f t="shared" si="208"/>
        <v>0</v>
      </c>
      <c r="CC60" s="39"/>
      <c r="CD60" s="39"/>
      <c r="CE60" s="39"/>
      <c r="CF60" s="170">
        <f t="shared" si="209"/>
        <v>0</v>
      </c>
      <c r="CH60" s="169"/>
      <c r="CI60" s="192">
        <f t="shared" si="210"/>
        <v>0</v>
      </c>
      <c r="CJ60" s="192">
        <f t="shared" si="210"/>
        <v>0</v>
      </c>
      <c r="CK60" s="192">
        <f t="shared" si="210"/>
        <v>0</v>
      </c>
      <c r="CL60" s="192">
        <f t="shared" si="210"/>
        <v>0</v>
      </c>
      <c r="CM60" s="192">
        <f t="shared" si="210"/>
        <v>0</v>
      </c>
      <c r="CN60" s="170">
        <f t="shared" si="211"/>
        <v>0</v>
      </c>
      <c r="CO60" s="243" t="str">
        <f t="shared" si="44"/>
        <v>OK</v>
      </c>
    </row>
    <row r="61" spans="1:93" ht="16.5" thickBot="1" x14ac:dyDescent="0.3">
      <c r="A61" s="4"/>
      <c r="B61" s="25" t="s">
        <v>83</v>
      </c>
      <c r="C61" s="150"/>
      <c r="D61" s="6"/>
      <c r="E61" s="176"/>
      <c r="F61" s="51">
        <f>SUM(F35:F60)</f>
        <v>6890</v>
      </c>
      <c r="G61" s="51">
        <f t="shared" ref="G61:K61" si="214">SUM(G35:G60)</f>
        <v>1033.5</v>
      </c>
      <c r="H61" s="51">
        <f t="shared" si="214"/>
        <v>2400</v>
      </c>
      <c r="I61" s="51">
        <f t="shared" si="214"/>
        <v>5300</v>
      </c>
      <c r="J61" s="51">
        <f t="shared" si="214"/>
        <v>0</v>
      </c>
      <c r="K61" s="180">
        <f t="shared" si="214"/>
        <v>15623.5</v>
      </c>
      <c r="L61" s="243" t="str">
        <f t="shared" si="33"/>
        <v>OK</v>
      </c>
      <c r="N61" s="176"/>
      <c r="O61" s="51">
        <f>SUM(O35:O60)</f>
        <v>1157</v>
      </c>
      <c r="P61" s="51">
        <f t="shared" ref="P61:T61" si="215">SUM(P35:P60)</f>
        <v>173.55</v>
      </c>
      <c r="Q61" s="51">
        <f t="shared" si="215"/>
        <v>600</v>
      </c>
      <c r="R61" s="51">
        <f t="shared" si="215"/>
        <v>300</v>
      </c>
      <c r="S61" s="51">
        <f t="shared" si="215"/>
        <v>0</v>
      </c>
      <c r="T61" s="180">
        <f t="shared" si="215"/>
        <v>2230.5500000000002</v>
      </c>
      <c r="V61" s="176"/>
      <c r="W61" s="51">
        <f>SUM(W35:W60)</f>
        <v>630.5</v>
      </c>
      <c r="X61" s="51">
        <f t="shared" ref="X61:AB61" si="216">SUM(X35:X60)</f>
        <v>94.575000000000003</v>
      </c>
      <c r="Y61" s="51">
        <f t="shared" si="216"/>
        <v>0</v>
      </c>
      <c r="Z61" s="51">
        <f t="shared" si="216"/>
        <v>3500</v>
      </c>
      <c r="AA61" s="51">
        <f t="shared" si="216"/>
        <v>0</v>
      </c>
      <c r="AB61" s="180">
        <f t="shared" si="216"/>
        <v>4225.0750000000007</v>
      </c>
      <c r="AD61" s="176"/>
      <c r="AE61" s="51">
        <f>SUM(AE35:AE60)</f>
        <v>1202.5</v>
      </c>
      <c r="AF61" s="51">
        <f t="shared" ref="AF61:AJ61" si="217">SUM(AF35:AF60)</f>
        <v>180.375</v>
      </c>
      <c r="AG61" s="51">
        <f t="shared" si="217"/>
        <v>0</v>
      </c>
      <c r="AH61" s="51">
        <f t="shared" si="217"/>
        <v>1500</v>
      </c>
      <c r="AI61" s="51">
        <f t="shared" si="217"/>
        <v>0</v>
      </c>
      <c r="AJ61" s="180">
        <f t="shared" si="217"/>
        <v>2882.875</v>
      </c>
      <c r="AL61" s="176"/>
      <c r="AM61" s="51">
        <f>SUM(AM35:AM60)</f>
        <v>1592.5</v>
      </c>
      <c r="AN61" s="51">
        <f t="shared" ref="AN61:AR61" si="218">SUM(AN35:AN60)</f>
        <v>238.875</v>
      </c>
      <c r="AO61" s="51">
        <f t="shared" si="218"/>
        <v>900</v>
      </c>
      <c r="AP61" s="51">
        <f t="shared" si="218"/>
        <v>0</v>
      </c>
      <c r="AQ61" s="51">
        <f t="shared" si="218"/>
        <v>0</v>
      </c>
      <c r="AR61" s="180">
        <f t="shared" si="218"/>
        <v>2731.375</v>
      </c>
      <c r="AT61" s="176"/>
      <c r="AU61" s="51">
        <f>SUM(AU35:AU60)</f>
        <v>1657.5</v>
      </c>
      <c r="AV61" s="51">
        <f t="shared" ref="AV61:AZ61" si="219">SUM(AV35:AV60)</f>
        <v>248.625</v>
      </c>
      <c r="AW61" s="51">
        <f t="shared" si="219"/>
        <v>300</v>
      </c>
      <c r="AX61" s="51">
        <f t="shared" si="219"/>
        <v>0</v>
      </c>
      <c r="AY61" s="51">
        <f t="shared" si="219"/>
        <v>0</v>
      </c>
      <c r="AZ61" s="180">
        <f t="shared" si="219"/>
        <v>2206.125</v>
      </c>
      <c r="BB61" s="176"/>
      <c r="BC61" s="51">
        <f>SUM(BC35:BC60)</f>
        <v>65</v>
      </c>
      <c r="BD61" s="51">
        <f t="shared" ref="BD61:BH61" si="220">SUM(BD35:BD60)</f>
        <v>9.75</v>
      </c>
      <c r="BE61" s="51">
        <f t="shared" si="220"/>
        <v>0</v>
      </c>
      <c r="BF61" s="51">
        <f t="shared" si="220"/>
        <v>0</v>
      </c>
      <c r="BG61" s="51">
        <f t="shared" si="220"/>
        <v>0</v>
      </c>
      <c r="BH61" s="180">
        <f t="shared" si="220"/>
        <v>74.75</v>
      </c>
      <c r="BJ61" s="176"/>
      <c r="BK61" s="51">
        <f>SUM(BK35:BK60)</f>
        <v>65</v>
      </c>
      <c r="BL61" s="51">
        <f t="shared" ref="BL61:BP61" si="221">SUM(BL35:BL60)</f>
        <v>9.75</v>
      </c>
      <c r="BM61" s="51">
        <f t="shared" si="221"/>
        <v>0</v>
      </c>
      <c r="BN61" s="51">
        <f t="shared" si="221"/>
        <v>0</v>
      </c>
      <c r="BO61" s="51">
        <f t="shared" si="221"/>
        <v>0</v>
      </c>
      <c r="BP61" s="180">
        <f t="shared" si="221"/>
        <v>74.75</v>
      </c>
      <c r="BR61" s="176"/>
      <c r="BS61" s="51">
        <f>SUM(BS35:BS60)</f>
        <v>65</v>
      </c>
      <c r="BT61" s="51">
        <f t="shared" ref="BT61:BX61" si="222">SUM(BT35:BT60)</f>
        <v>9.75</v>
      </c>
      <c r="BU61" s="51">
        <f t="shared" si="222"/>
        <v>0</v>
      </c>
      <c r="BV61" s="51">
        <f t="shared" si="222"/>
        <v>0</v>
      </c>
      <c r="BW61" s="51">
        <f t="shared" si="222"/>
        <v>0</v>
      </c>
      <c r="BX61" s="180">
        <f t="shared" si="222"/>
        <v>74.75</v>
      </c>
      <c r="BZ61" s="176"/>
      <c r="CA61" s="51">
        <f>SUM(CA35:CA60)</f>
        <v>455</v>
      </c>
      <c r="CB61" s="51">
        <f t="shared" ref="CB61:CF61" si="223">SUM(CB35:CB60)</f>
        <v>68.25</v>
      </c>
      <c r="CC61" s="51">
        <f t="shared" si="223"/>
        <v>600</v>
      </c>
      <c r="CD61" s="51">
        <f t="shared" si="223"/>
        <v>0</v>
      </c>
      <c r="CE61" s="51">
        <f t="shared" si="223"/>
        <v>0</v>
      </c>
      <c r="CF61" s="180">
        <f t="shared" si="223"/>
        <v>1123.25</v>
      </c>
      <c r="CH61" s="176"/>
      <c r="CI61" s="51">
        <f>SUM(CI35:CI60)</f>
        <v>6890</v>
      </c>
      <c r="CJ61" s="51">
        <f t="shared" ref="CJ61:CN61" si="224">SUM(CJ35:CJ60)</f>
        <v>1033.5</v>
      </c>
      <c r="CK61" s="51">
        <f t="shared" si="224"/>
        <v>2400</v>
      </c>
      <c r="CL61" s="51">
        <f t="shared" si="224"/>
        <v>5300</v>
      </c>
      <c r="CM61" s="51">
        <f t="shared" si="224"/>
        <v>0</v>
      </c>
      <c r="CN61" s="180">
        <f t="shared" si="224"/>
        <v>15623.5</v>
      </c>
      <c r="CO61" s="243" t="str">
        <f t="shared" si="44"/>
        <v>OK</v>
      </c>
    </row>
    <row r="62" spans="1:93" ht="16.5" thickBot="1" x14ac:dyDescent="0.3">
      <c r="A62" s="22"/>
      <c r="B62" s="49" t="s">
        <v>68</v>
      </c>
      <c r="C62" s="151"/>
      <c r="D62" s="24"/>
      <c r="E62" s="181"/>
      <c r="F62" s="22"/>
      <c r="G62" s="22"/>
      <c r="H62" s="22"/>
      <c r="I62" s="22"/>
      <c r="J62" s="22"/>
      <c r="K62" s="182"/>
      <c r="L62" s="243" t="str">
        <f t="shared" si="33"/>
        <v>OK</v>
      </c>
      <c r="N62" s="181"/>
      <c r="O62" s="22"/>
      <c r="P62" s="22"/>
      <c r="Q62" s="22"/>
      <c r="R62" s="22"/>
      <c r="S62" s="22"/>
      <c r="T62" s="182"/>
      <c r="V62" s="181"/>
      <c r="W62" s="22"/>
      <c r="X62" s="22"/>
      <c r="Y62" s="22"/>
      <c r="Z62" s="22"/>
      <c r="AA62" s="22"/>
      <c r="AB62" s="182"/>
      <c r="AD62" s="181"/>
      <c r="AE62" s="22"/>
      <c r="AF62" s="22"/>
      <c r="AG62" s="22"/>
      <c r="AH62" s="22"/>
      <c r="AI62" s="22"/>
      <c r="AJ62" s="182"/>
      <c r="AL62" s="181"/>
      <c r="AM62" s="22"/>
      <c r="AN62" s="22"/>
      <c r="AO62" s="22"/>
      <c r="AP62" s="22"/>
      <c r="AQ62" s="22"/>
      <c r="AR62" s="182"/>
      <c r="AT62" s="181"/>
      <c r="AU62" s="22"/>
      <c r="AV62" s="22"/>
      <c r="AW62" s="22"/>
      <c r="AX62" s="22"/>
      <c r="AY62" s="22"/>
      <c r="AZ62" s="182"/>
      <c r="BB62" s="181"/>
      <c r="BC62" s="22"/>
      <c r="BD62" s="22"/>
      <c r="BE62" s="22"/>
      <c r="BF62" s="22"/>
      <c r="BG62" s="22"/>
      <c r="BH62" s="182"/>
      <c r="BJ62" s="181"/>
      <c r="BK62" s="22"/>
      <c r="BL62" s="22"/>
      <c r="BM62" s="22"/>
      <c r="BN62" s="22"/>
      <c r="BO62" s="22"/>
      <c r="BP62" s="182"/>
      <c r="BR62" s="181"/>
      <c r="BS62" s="22"/>
      <c r="BT62" s="22"/>
      <c r="BU62" s="22"/>
      <c r="BV62" s="22"/>
      <c r="BW62" s="22"/>
      <c r="BX62" s="182"/>
      <c r="BZ62" s="181"/>
      <c r="CA62" s="22"/>
      <c r="CB62" s="22"/>
      <c r="CC62" s="22"/>
      <c r="CD62" s="22"/>
      <c r="CE62" s="22"/>
      <c r="CF62" s="182"/>
      <c r="CH62" s="181"/>
      <c r="CI62" s="22"/>
      <c r="CJ62" s="22"/>
      <c r="CK62" s="22"/>
      <c r="CL62" s="22"/>
      <c r="CM62" s="22"/>
      <c r="CN62" s="182"/>
      <c r="CO62" s="243" t="str">
        <f t="shared" si="44"/>
        <v>OK</v>
      </c>
    </row>
    <row r="63" spans="1:93" ht="15.75" thickBot="1" x14ac:dyDescent="0.3">
      <c r="A63" s="80"/>
      <c r="B63" s="136" t="s">
        <v>316</v>
      </c>
      <c r="C63" s="136"/>
      <c r="D63" s="137"/>
      <c r="E63" s="183"/>
      <c r="F63" s="29"/>
      <c r="G63" s="29"/>
      <c r="H63" s="29"/>
      <c r="I63" s="29"/>
      <c r="J63" s="29"/>
      <c r="K63" s="184"/>
      <c r="L63" s="243" t="str">
        <f t="shared" si="33"/>
        <v>OK</v>
      </c>
      <c r="N63" s="183"/>
      <c r="O63" s="29"/>
      <c r="P63" s="29"/>
      <c r="Q63" s="29"/>
      <c r="R63" s="29"/>
      <c r="S63" s="29"/>
      <c r="T63" s="184"/>
      <c r="V63" s="183"/>
      <c r="W63" s="29"/>
      <c r="X63" s="29"/>
      <c r="Y63" s="29"/>
      <c r="Z63" s="29"/>
      <c r="AA63" s="29"/>
      <c r="AB63" s="184"/>
      <c r="AD63" s="183"/>
      <c r="AE63" s="29"/>
      <c r="AF63" s="29"/>
      <c r="AG63" s="29"/>
      <c r="AH63" s="29"/>
      <c r="AI63" s="29"/>
      <c r="AJ63" s="184"/>
      <c r="AL63" s="183"/>
      <c r="AM63" s="29"/>
      <c r="AN63" s="29"/>
      <c r="AO63" s="29"/>
      <c r="AP63" s="29"/>
      <c r="AQ63" s="29"/>
      <c r="AR63" s="184"/>
      <c r="AT63" s="183"/>
      <c r="AU63" s="29"/>
      <c r="AV63" s="29"/>
      <c r="AW63" s="29"/>
      <c r="AX63" s="29"/>
      <c r="AY63" s="29"/>
      <c r="AZ63" s="184"/>
      <c r="BB63" s="183"/>
      <c r="BC63" s="29"/>
      <c r="BD63" s="29"/>
      <c r="BE63" s="29"/>
      <c r="BF63" s="29"/>
      <c r="BG63" s="29"/>
      <c r="BH63" s="184"/>
      <c r="BJ63" s="183"/>
      <c r="BK63" s="29"/>
      <c r="BL63" s="29"/>
      <c r="BM63" s="29"/>
      <c r="BN63" s="29"/>
      <c r="BO63" s="29"/>
      <c r="BP63" s="184"/>
      <c r="BR63" s="183"/>
      <c r="BS63" s="29"/>
      <c r="BT63" s="29"/>
      <c r="BU63" s="29"/>
      <c r="BV63" s="29"/>
      <c r="BW63" s="29"/>
      <c r="BX63" s="184"/>
      <c r="BZ63" s="183"/>
      <c r="CA63" s="29"/>
      <c r="CB63" s="29"/>
      <c r="CC63" s="29"/>
      <c r="CD63" s="29"/>
      <c r="CE63" s="29"/>
      <c r="CF63" s="184"/>
      <c r="CH63" s="183"/>
      <c r="CI63" s="29"/>
      <c r="CJ63" s="29"/>
      <c r="CK63" s="29"/>
      <c r="CL63" s="29"/>
      <c r="CM63" s="29"/>
      <c r="CN63" s="184"/>
      <c r="CO63" s="243" t="str">
        <f t="shared" si="44"/>
        <v>OK</v>
      </c>
    </row>
    <row r="64" spans="1:93" ht="15.75" thickBot="1" x14ac:dyDescent="0.3">
      <c r="A64" s="3"/>
      <c r="B64" s="41" t="s">
        <v>317</v>
      </c>
      <c r="C64" s="225" t="s">
        <v>223</v>
      </c>
      <c r="D64" s="225" t="s">
        <v>224</v>
      </c>
      <c r="E64" s="169">
        <v>2</v>
      </c>
      <c r="F64" s="39">
        <f t="shared" ref="F64:F68" si="225">E64*$C$2</f>
        <v>260</v>
      </c>
      <c r="G64" s="39">
        <f t="shared" ref="G64:G112" si="226">F64*0.15</f>
        <v>39</v>
      </c>
      <c r="H64" s="39"/>
      <c r="I64" s="39"/>
      <c r="J64" s="39"/>
      <c r="K64" s="170">
        <f t="shared" ref="K64:K112" si="227">F64+G64+H64+I64+J64</f>
        <v>299</v>
      </c>
      <c r="L64" s="243" t="str">
        <f t="shared" si="33"/>
        <v>OK</v>
      </c>
      <c r="N64" s="169"/>
      <c r="O64" s="39">
        <f>F64</f>
        <v>260</v>
      </c>
      <c r="P64" s="39">
        <f t="shared" ref="P64:P68" si="228">O64*0.15</f>
        <v>39</v>
      </c>
      <c r="Q64" s="39"/>
      <c r="R64" s="39"/>
      <c r="S64" s="39"/>
      <c r="T64" s="170">
        <f t="shared" ref="T64:T68" si="229">O64+P64+Q64+R64+S64</f>
        <v>299</v>
      </c>
      <c r="V64" s="169"/>
      <c r="W64" s="39"/>
      <c r="X64" s="39">
        <f t="shared" ref="X64:X68" si="230">W64*0.15</f>
        <v>0</v>
      </c>
      <c r="Y64" s="39"/>
      <c r="Z64" s="39">
        <f>$I$64*0.2</f>
        <v>0</v>
      </c>
      <c r="AA64" s="39"/>
      <c r="AB64" s="170">
        <f t="shared" ref="AB64:AB68" si="231">W64+X64+Y64+Z64+AA64</f>
        <v>0</v>
      </c>
      <c r="AD64" s="169"/>
      <c r="AE64" s="39"/>
      <c r="AF64" s="39">
        <f t="shared" ref="AF64:AF68" si="232">AE64*0.15</f>
        <v>0</v>
      </c>
      <c r="AG64" s="39"/>
      <c r="AH64" s="39">
        <f>$I$64*0.2</f>
        <v>0</v>
      </c>
      <c r="AI64" s="39"/>
      <c r="AJ64" s="170">
        <f t="shared" ref="AJ64:AJ68" si="233">AE64+AF64+AG64+AH64+AI64</f>
        <v>0</v>
      </c>
      <c r="AL64" s="169"/>
      <c r="AM64" s="39"/>
      <c r="AN64" s="39">
        <f t="shared" ref="AN64:AN68" si="234">AM64*0.15</f>
        <v>0</v>
      </c>
      <c r="AO64" s="39"/>
      <c r="AP64" s="39">
        <f>$I$64*0.2</f>
        <v>0</v>
      </c>
      <c r="AQ64" s="39"/>
      <c r="AR64" s="170">
        <f t="shared" ref="AR64:AR68" si="235">AM64+AN64+AO64+AP64+AQ64</f>
        <v>0</v>
      </c>
      <c r="AT64" s="169"/>
      <c r="AU64" s="39"/>
      <c r="AV64" s="39">
        <f t="shared" ref="AV64:AV68" si="236">AU64*0.15</f>
        <v>0</v>
      </c>
      <c r="AW64" s="39"/>
      <c r="AX64" s="39">
        <f>$I$64*0.2</f>
        <v>0</v>
      </c>
      <c r="AY64" s="39"/>
      <c r="AZ64" s="170">
        <f t="shared" ref="AZ64:AZ68" si="237">AU64+AV64+AW64+AX64+AY64</f>
        <v>0</v>
      </c>
      <c r="BB64" s="169"/>
      <c r="BC64" s="39"/>
      <c r="BD64" s="39">
        <f t="shared" ref="BD64:BD68" si="238">BC64*0.15</f>
        <v>0</v>
      </c>
      <c r="BE64" s="39"/>
      <c r="BF64" s="39">
        <f>$I$64*0.1</f>
        <v>0</v>
      </c>
      <c r="BG64" s="39"/>
      <c r="BH64" s="170">
        <f t="shared" ref="BH64:BH68" si="239">BC64+BD64+BE64+BF64+BG64</f>
        <v>0</v>
      </c>
      <c r="BJ64" s="169"/>
      <c r="BK64" s="39"/>
      <c r="BL64" s="39">
        <f t="shared" ref="BL64:BL68" si="240">BK64*0.15</f>
        <v>0</v>
      </c>
      <c r="BM64" s="39"/>
      <c r="BN64" s="39"/>
      <c r="BO64" s="39"/>
      <c r="BP64" s="170">
        <f t="shared" ref="BP64:BP68" si="241">BK64+BL64+BM64+BN64+BO64</f>
        <v>0</v>
      </c>
      <c r="BR64" s="169"/>
      <c r="BS64" s="39"/>
      <c r="BT64" s="39">
        <f t="shared" ref="BT64:BT68" si="242">BS64*0.15</f>
        <v>0</v>
      </c>
      <c r="BU64" s="39"/>
      <c r="BV64" s="39">
        <f>$I$64*0.1</f>
        <v>0</v>
      </c>
      <c r="BW64" s="39"/>
      <c r="BX64" s="170">
        <f t="shared" ref="BX64:BX68" si="243">BS64+BT64+BU64+BV64+BW64</f>
        <v>0</v>
      </c>
      <c r="BZ64" s="169"/>
      <c r="CA64" s="39"/>
      <c r="CB64" s="39">
        <f t="shared" ref="CB64:CB68" si="244">CA64*0.15</f>
        <v>0</v>
      </c>
      <c r="CC64" s="39"/>
      <c r="CD64" s="39"/>
      <c r="CE64" s="39"/>
      <c r="CF64" s="170">
        <f t="shared" ref="CF64:CF68" si="245">CA64+CB64+CC64+CD64+CE64</f>
        <v>0</v>
      </c>
      <c r="CH64" s="169"/>
      <c r="CI64" s="192">
        <f t="shared" ref="CI64:CM68" si="246">O64+W64+AE64+AM64+AU64+BC64+BK64+BS64+CA64</f>
        <v>260</v>
      </c>
      <c r="CJ64" s="192">
        <f t="shared" si="246"/>
        <v>39</v>
      </c>
      <c r="CK64" s="192">
        <f t="shared" si="246"/>
        <v>0</v>
      </c>
      <c r="CL64" s="192">
        <f t="shared" si="246"/>
        <v>0</v>
      </c>
      <c r="CM64" s="192">
        <f t="shared" si="246"/>
        <v>0</v>
      </c>
      <c r="CN64" s="170">
        <f t="shared" ref="CN64:CN68" si="247">CI64+CJ64+CK64+CL64+CM64</f>
        <v>299</v>
      </c>
      <c r="CO64" s="243" t="str">
        <f t="shared" si="44"/>
        <v>OK</v>
      </c>
    </row>
    <row r="65" spans="1:93" ht="15.75" thickBot="1" x14ac:dyDescent="0.3">
      <c r="A65" s="3"/>
      <c r="B65" s="41" t="s">
        <v>225</v>
      </c>
      <c r="C65" s="225" t="s">
        <v>223</v>
      </c>
      <c r="D65" s="225" t="s">
        <v>224</v>
      </c>
      <c r="E65" s="169"/>
      <c r="F65" s="39">
        <f t="shared" si="225"/>
        <v>0</v>
      </c>
      <c r="G65" s="39">
        <f t="shared" si="226"/>
        <v>0</v>
      </c>
      <c r="H65" s="39"/>
      <c r="I65" s="39"/>
      <c r="J65" s="39"/>
      <c r="K65" s="170">
        <f t="shared" si="227"/>
        <v>0</v>
      </c>
      <c r="L65" s="243" t="str">
        <f t="shared" si="33"/>
        <v>OK</v>
      </c>
      <c r="N65" s="169"/>
      <c r="O65" s="39">
        <f>F65</f>
        <v>0</v>
      </c>
      <c r="P65" s="39">
        <f t="shared" si="228"/>
        <v>0</v>
      </c>
      <c r="Q65" s="39"/>
      <c r="R65" s="39"/>
      <c r="S65" s="39"/>
      <c r="T65" s="170">
        <f t="shared" si="229"/>
        <v>0</v>
      </c>
      <c r="V65" s="169"/>
      <c r="W65" s="39"/>
      <c r="X65" s="39">
        <f t="shared" si="230"/>
        <v>0</v>
      </c>
      <c r="Y65" s="39"/>
      <c r="Z65" s="39"/>
      <c r="AA65" s="39"/>
      <c r="AB65" s="170">
        <f t="shared" si="231"/>
        <v>0</v>
      </c>
      <c r="AD65" s="169"/>
      <c r="AE65" s="39"/>
      <c r="AF65" s="39">
        <f t="shared" si="232"/>
        <v>0</v>
      </c>
      <c r="AG65" s="39"/>
      <c r="AH65" s="39"/>
      <c r="AI65" s="39"/>
      <c r="AJ65" s="170">
        <f t="shared" si="233"/>
        <v>0</v>
      </c>
      <c r="AL65" s="169"/>
      <c r="AM65" s="39"/>
      <c r="AN65" s="39">
        <f t="shared" si="234"/>
        <v>0</v>
      </c>
      <c r="AO65" s="39"/>
      <c r="AP65" s="39"/>
      <c r="AQ65" s="39"/>
      <c r="AR65" s="170">
        <f t="shared" si="235"/>
        <v>0</v>
      </c>
      <c r="AT65" s="169"/>
      <c r="AU65" s="39"/>
      <c r="AV65" s="39">
        <f t="shared" si="236"/>
        <v>0</v>
      </c>
      <c r="AW65" s="39"/>
      <c r="AX65" s="39"/>
      <c r="AY65" s="39"/>
      <c r="AZ65" s="170">
        <f t="shared" si="237"/>
        <v>0</v>
      </c>
      <c r="BB65" s="169"/>
      <c r="BC65" s="39"/>
      <c r="BD65" s="39">
        <f t="shared" si="238"/>
        <v>0</v>
      </c>
      <c r="BE65" s="39"/>
      <c r="BF65" s="39"/>
      <c r="BG65" s="39"/>
      <c r="BH65" s="170">
        <f t="shared" si="239"/>
        <v>0</v>
      </c>
      <c r="BJ65" s="169"/>
      <c r="BK65" s="39"/>
      <c r="BL65" s="39">
        <f t="shared" si="240"/>
        <v>0</v>
      </c>
      <c r="BM65" s="39"/>
      <c r="BN65" s="39"/>
      <c r="BO65" s="39"/>
      <c r="BP65" s="170">
        <f t="shared" si="241"/>
        <v>0</v>
      </c>
      <c r="BR65" s="169"/>
      <c r="BS65" s="39"/>
      <c r="BT65" s="39">
        <f t="shared" si="242"/>
        <v>0</v>
      </c>
      <c r="BU65" s="39"/>
      <c r="BV65" s="39"/>
      <c r="BW65" s="39"/>
      <c r="BX65" s="170">
        <f t="shared" si="243"/>
        <v>0</v>
      </c>
      <c r="BZ65" s="169"/>
      <c r="CA65" s="39"/>
      <c r="CB65" s="39">
        <f t="shared" si="244"/>
        <v>0</v>
      </c>
      <c r="CC65" s="39"/>
      <c r="CD65" s="39"/>
      <c r="CE65" s="39"/>
      <c r="CF65" s="170">
        <f t="shared" si="245"/>
        <v>0</v>
      </c>
      <c r="CH65" s="169"/>
      <c r="CI65" s="192">
        <f t="shared" si="246"/>
        <v>0</v>
      </c>
      <c r="CJ65" s="192">
        <f t="shared" si="246"/>
        <v>0</v>
      </c>
      <c r="CK65" s="192">
        <f t="shared" si="246"/>
        <v>0</v>
      </c>
      <c r="CL65" s="192">
        <f t="shared" si="246"/>
        <v>0</v>
      </c>
      <c r="CM65" s="192">
        <f t="shared" si="246"/>
        <v>0</v>
      </c>
      <c r="CN65" s="170">
        <f t="shared" si="247"/>
        <v>0</v>
      </c>
      <c r="CO65" s="243" t="str">
        <f t="shared" si="44"/>
        <v>OK</v>
      </c>
    </row>
    <row r="66" spans="1:93" ht="15.75" thickBot="1" x14ac:dyDescent="0.3">
      <c r="A66" s="3"/>
      <c r="B66" s="41" t="s">
        <v>226</v>
      </c>
      <c r="C66" s="225" t="s">
        <v>10</v>
      </c>
      <c r="D66" s="225" t="s">
        <v>224</v>
      </c>
      <c r="E66" s="169">
        <v>21</v>
      </c>
      <c r="F66" s="39">
        <f t="shared" si="225"/>
        <v>2730</v>
      </c>
      <c r="G66" s="39">
        <f t="shared" si="226"/>
        <v>409.5</v>
      </c>
      <c r="H66" s="39">
        <f>I2*6</f>
        <v>3600</v>
      </c>
      <c r="I66" s="39"/>
      <c r="J66" s="39"/>
      <c r="K66" s="170">
        <f t="shared" si="227"/>
        <v>6739.5</v>
      </c>
      <c r="L66" s="243" t="str">
        <f t="shared" si="33"/>
        <v>OK</v>
      </c>
      <c r="N66" s="169"/>
      <c r="O66" s="39">
        <f>$F$66*0.02</f>
        <v>54.6</v>
      </c>
      <c r="P66" s="39">
        <f t="shared" si="228"/>
        <v>8.19</v>
      </c>
      <c r="Q66" s="39">
        <f>$H$66/7</f>
        <v>514.28571428571433</v>
      </c>
      <c r="R66" s="39"/>
      <c r="S66" s="39"/>
      <c r="T66" s="170">
        <f t="shared" si="229"/>
        <v>577.0757142857143</v>
      </c>
      <c r="V66" s="169"/>
      <c r="W66" s="39">
        <f>$F$66*0.1</f>
        <v>273</v>
      </c>
      <c r="X66" s="39">
        <f t="shared" si="230"/>
        <v>40.949999999999996</v>
      </c>
      <c r="Y66" s="39">
        <f>$H$66/7</f>
        <v>514.28571428571433</v>
      </c>
      <c r="Z66" s="39"/>
      <c r="AA66" s="39"/>
      <c r="AB66" s="170">
        <f t="shared" si="231"/>
        <v>828.23571428571427</v>
      </c>
      <c r="AD66" s="169"/>
      <c r="AE66" s="39">
        <f>$F$66*0.3</f>
        <v>819</v>
      </c>
      <c r="AF66" s="39">
        <f t="shared" si="232"/>
        <v>122.85</v>
      </c>
      <c r="AG66" s="39">
        <f>$H$66/7</f>
        <v>514.28571428571433</v>
      </c>
      <c r="AH66" s="39"/>
      <c r="AI66" s="39"/>
      <c r="AJ66" s="170">
        <f t="shared" si="233"/>
        <v>1456.1357142857144</v>
      </c>
      <c r="AL66" s="169"/>
      <c r="AM66" s="39">
        <f>$F$66*0.3</f>
        <v>819</v>
      </c>
      <c r="AN66" s="39">
        <f t="shared" si="234"/>
        <v>122.85</v>
      </c>
      <c r="AO66" s="39">
        <f>$H$66/7</f>
        <v>514.28571428571433</v>
      </c>
      <c r="AP66" s="39"/>
      <c r="AQ66" s="39"/>
      <c r="AR66" s="170">
        <f t="shared" si="235"/>
        <v>1456.1357142857144</v>
      </c>
      <c r="AT66" s="169"/>
      <c r="AU66" s="39">
        <f>$F$66*0.2</f>
        <v>546</v>
      </c>
      <c r="AV66" s="39">
        <f t="shared" si="236"/>
        <v>81.899999999999991</v>
      </c>
      <c r="AW66" s="39">
        <f>$H$66/7</f>
        <v>514.28571428571433</v>
      </c>
      <c r="AX66" s="39"/>
      <c r="AY66" s="39"/>
      <c r="AZ66" s="170">
        <f t="shared" si="237"/>
        <v>1142.1857142857143</v>
      </c>
      <c r="BB66" s="169"/>
      <c r="BC66" s="39"/>
      <c r="BD66" s="39">
        <f t="shared" si="238"/>
        <v>0</v>
      </c>
      <c r="BE66" s="39"/>
      <c r="BF66" s="39"/>
      <c r="BG66" s="39"/>
      <c r="BH66" s="170">
        <f t="shared" si="239"/>
        <v>0</v>
      </c>
      <c r="BJ66" s="169"/>
      <c r="BK66" s="39">
        <f>$F$66*0.04</f>
        <v>109.2</v>
      </c>
      <c r="BL66" s="39">
        <f t="shared" si="240"/>
        <v>16.38</v>
      </c>
      <c r="BM66" s="39">
        <f>$H$66/7</f>
        <v>514.28571428571433</v>
      </c>
      <c r="BN66" s="39"/>
      <c r="BO66" s="39"/>
      <c r="BP66" s="170">
        <f t="shared" si="241"/>
        <v>639.86571428571438</v>
      </c>
      <c r="BR66" s="169"/>
      <c r="BS66" s="39"/>
      <c r="BT66" s="39">
        <f t="shared" si="242"/>
        <v>0</v>
      </c>
      <c r="BU66" s="39"/>
      <c r="BV66" s="39"/>
      <c r="BW66" s="39"/>
      <c r="BX66" s="170">
        <f t="shared" si="243"/>
        <v>0</v>
      </c>
      <c r="BZ66" s="169"/>
      <c r="CA66" s="39">
        <f>$F$66*0.04</f>
        <v>109.2</v>
      </c>
      <c r="CB66" s="39">
        <f t="shared" si="244"/>
        <v>16.38</v>
      </c>
      <c r="CC66" s="39">
        <f>$H$66/7</f>
        <v>514.28571428571433</v>
      </c>
      <c r="CD66" s="39"/>
      <c r="CE66" s="39"/>
      <c r="CF66" s="170">
        <f t="shared" si="245"/>
        <v>639.86571428571438</v>
      </c>
      <c r="CH66" s="169"/>
      <c r="CI66" s="192">
        <f t="shared" si="246"/>
        <v>2729.9999999999995</v>
      </c>
      <c r="CJ66" s="192">
        <f t="shared" si="246"/>
        <v>409.49999999999994</v>
      </c>
      <c r="CK66" s="192">
        <f t="shared" si="246"/>
        <v>3600</v>
      </c>
      <c r="CL66" s="192">
        <f t="shared" si="246"/>
        <v>0</v>
      </c>
      <c r="CM66" s="192">
        <f t="shared" si="246"/>
        <v>0</v>
      </c>
      <c r="CN66" s="170">
        <f t="shared" si="247"/>
        <v>6739.5</v>
      </c>
      <c r="CO66" s="243" t="str">
        <f t="shared" si="44"/>
        <v>OK</v>
      </c>
    </row>
    <row r="67" spans="1:93" ht="15.75" thickBot="1" x14ac:dyDescent="0.3">
      <c r="A67" s="3"/>
      <c r="B67" s="41"/>
      <c r="C67" s="93"/>
      <c r="D67" s="7"/>
      <c r="E67" s="169"/>
      <c r="F67" s="39">
        <f t="shared" si="225"/>
        <v>0</v>
      </c>
      <c r="G67" s="39">
        <f t="shared" si="226"/>
        <v>0</v>
      </c>
      <c r="H67" s="39"/>
      <c r="I67" s="39"/>
      <c r="J67" s="39"/>
      <c r="K67" s="170">
        <f t="shared" si="227"/>
        <v>0</v>
      </c>
      <c r="L67" s="243" t="str">
        <f t="shared" si="33"/>
        <v>OK</v>
      </c>
      <c r="N67" s="169"/>
      <c r="O67" s="39"/>
      <c r="P67" s="39">
        <f t="shared" si="228"/>
        <v>0</v>
      </c>
      <c r="Q67" s="39"/>
      <c r="R67" s="39"/>
      <c r="S67" s="39"/>
      <c r="T67" s="170">
        <f t="shared" si="229"/>
        <v>0</v>
      </c>
      <c r="V67" s="169"/>
      <c r="W67" s="39"/>
      <c r="X67" s="39">
        <f t="shared" si="230"/>
        <v>0</v>
      </c>
      <c r="Y67" s="39"/>
      <c r="Z67" s="39"/>
      <c r="AA67" s="39"/>
      <c r="AB67" s="170">
        <f t="shared" si="231"/>
        <v>0</v>
      </c>
      <c r="AD67" s="169"/>
      <c r="AE67" s="39"/>
      <c r="AF67" s="39">
        <f t="shared" si="232"/>
        <v>0</v>
      </c>
      <c r="AG67" s="39"/>
      <c r="AH67" s="39"/>
      <c r="AI67" s="39"/>
      <c r="AJ67" s="170">
        <f t="shared" si="233"/>
        <v>0</v>
      </c>
      <c r="AL67" s="169"/>
      <c r="AM67" s="39"/>
      <c r="AN67" s="39">
        <f t="shared" si="234"/>
        <v>0</v>
      </c>
      <c r="AO67" s="39"/>
      <c r="AP67" s="39"/>
      <c r="AQ67" s="39"/>
      <c r="AR67" s="170">
        <f t="shared" si="235"/>
        <v>0</v>
      </c>
      <c r="AT67" s="169"/>
      <c r="AU67" s="39"/>
      <c r="AV67" s="39">
        <f t="shared" si="236"/>
        <v>0</v>
      </c>
      <c r="AW67" s="39"/>
      <c r="AX67" s="39"/>
      <c r="AY67" s="39"/>
      <c r="AZ67" s="170">
        <f t="shared" si="237"/>
        <v>0</v>
      </c>
      <c r="BB67" s="169"/>
      <c r="BC67" s="39"/>
      <c r="BD67" s="39">
        <f t="shared" si="238"/>
        <v>0</v>
      </c>
      <c r="BE67" s="39"/>
      <c r="BF67" s="39"/>
      <c r="BG67" s="39"/>
      <c r="BH67" s="170">
        <f t="shared" si="239"/>
        <v>0</v>
      </c>
      <c r="BJ67" s="169"/>
      <c r="BK67" s="39"/>
      <c r="BL67" s="39">
        <f t="shared" si="240"/>
        <v>0</v>
      </c>
      <c r="BM67" s="39"/>
      <c r="BN67" s="39"/>
      <c r="BO67" s="39"/>
      <c r="BP67" s="170">
        <f t="shared" si="241"/>
        <v>0</v>
      </c>
      <c r="BR67" s="169"/>
      <c r="BS67" s="39"/>
      <c r="BT67" s="39">
        <f t="shared" si="242"/>
        <v>0</v>
      </c>
      <c r="BU67" s="39"/>
      <c r="BV67" s="39"/>
      <c r="BW67" s="39"/>
      <c r="BX67" s="170">
        <f t="shared" si="243"/>
        <v>0</v>
      </c>
      <c r="BZ67" s="169"/>
      <c r="CA67" s="39"/>
      <c r="CB67" s="39">
        <f t="shared" si="244"/>
        <v>0</v>
      </c>
      <c r="CC67" s="39"/>
      <c r="CD67" s="39"/>
      <c r="CE67" s="39"/>
      <c r="CF67" s="170">
        <f t="shared" si="245"/>
        <v>0</v>
      </c>
      <c r="CH67" s="169"/>
      <c r="CI67" s="192">
        <f t="shared" si="246"/>
        <v>0</v>
      </c>
      <c r="CJ67" s="192">
        <f t="shared" si="246"/>
        <v>0</v>
      </c>
      <c r="CK67" s="192">
        <f t="shared" si="246"/>
        <v>0</v>
      </c>
      <c r="CL67" s="192">
        <f t="shared" si="246"/>
        <v>0</v>
      </c>
      <c r="CM67" s="192">
        <f t="shared" si="246"/>
        <v>0</v>
      </c>
      <c r="CN67" s="170">
        <f t="shared" si="247"/>
        <v>0</v>
      </c>
      <c r="CO67" s="243" t="str">
        <f t="shared" si="44"/>
        <v>OK</v>
      </c>
    </row>
    <row r="68" spans="1:93" ht="15.75" thickBot="1" x14ac:dyDescent="0.3">
      <c r="A68" s="3"/>
      <c r="B68" s="41"/>
      <c r="C68" s="93"/>
      <c r="D68" s="7"/>
      <c r="E68" s="169"/>
      <c r="F68" s="39">
        <f t="shared" si="225"/>
        <v>0</v>
      </c>
      <c r="G68" s="39">
        <f t="shared" si="226"/>
        <v>0</v>
      </c>
      <c r="H68" s="39"/>
      <c r="I68" s="39"/>
      <c r="J68" s="39"/>
      <c r="K68" s="170">
        <f t="shared" si="227"/>
        <v>0</v>
      </c>
      <c r="L68" s="243" t="str">
        <f t="shared" si="33"/>
        <v>OK</v>
      </c>
      <c r="N68" s="169"/>
      <c r="O68" s="39"/>
      <c r="P68" s="39">
        <f t="shared" si="228"/>
        <v>0</v>
      </c>
      <c r="Q68" s="39"/>
      <c r="R68" s="39"/>
      <c r="S68" s="39"/>
      <c r="T68" s="170">
        <f t="shared" si="229"/>
        <v>0</v>
      </c>
      <c r="V68" s="169"/>
      <c r="W68" s="39"/>
      <c r="X68" s="39">
        <f t="shared" si="230"/>
        <v>0</v>
      </c>
      <c r="Y68" s="39"/>
      <c r="Z68" s="39"/>
      <c r="AA68" s="39"/>
      <c r="AB68" s="170">
        <f t="shared" si="231"/>
        <v>0</v>
      </c>
      <c r="AD68" s="169"/>
      <c r="AE68" s="39"/>
      <c r="AF68" s="39">
        <f t="shared" si="232"/>
        <v>0</v>
      </c>
      <c r="AG68" s="39"/>
      <c r="AH68" s="39"/>
      <c r="AI68" s="39"/>
      <c r="AJ68" s="170">
        <f t="shared" si="233"/>
        <v>0</v>
      </c>
      <c r="AL68" s="169"/>
      <c r="AM68" s="39"/>
      <c r="AN68" s="39">
        <f t="shared" si="234"/>
        <v>0</v>
      </c>
      <c r="AO68" s="39"/>
      <c r="AP68" s="39"/>
      <c r="AQ68" s="39"/>
      <c r="AR68" s="170">
        <f t="shared" si="235"/>
        <v>0</v>
      </c>
      <c r="AT68" s="169"/>
      <c r="AU68" s="39"/>
      <c r="AV68" s="39">
        <f t="shared" si="236"/>
        <v>0</v>
      </c>
      <c r="AW68" s="39"/>
      <c r="AX68" s="39"/>
      <c r="AY68" s="39"/>
      <c r="AZ68" s="170">
        <f t="shared" si="237"/>
        <v>0</v>
      </c>
      <c r="BB68" s="169"/>
      <c r="BC68" s="39"/>
      <c r="BD68" s="39">
        <f t="shared" si="238"/>
        <v>0</v>
      </c>
      <c r="BE68" s="39"/>
      <c r="BF68" s="39"/>
      <c r="BG68" s="39"/>
      <c r="BH68" s="170">
        <f t="shared" si="239"/>
        <v>0</v>
      </c>
      <c r="BJ68" s="169"/>
      <c r="BK68" s="39"/>
      <c r="BL68" s="39">
        <f t="shared" si="240"/>
        <v>0</v>
      </c>
      <c r="BM68" s="39"/>
      <c r="BN68" s="39"/>
      <c r="BO68" s="39"/>
      <c r="BP68" s="170">
        <f t="shared" si="241"/>
        <v>0</v>
      </c>
      <c r="BR68" s="169"/>
      <c r="BS68" s="39"/>
      <c r="BT68" s="39">
        <f t="shared" si="242"/>
        <v>0</v>
      </c>
      <c r="BU68" s="39"/>
      <c r="BV68" s="39"/>
      <c r="BW68" s="39"/>
      <c r="BX68" s="170">
        <f t="shared" si="243"/>
        <v>0</v>
      </c>
      <c r="BZ68" s="169"/>
      <c r="CA68" s="39"/>
      <c r="CB68" s="39">
        <f t="shared" si="244"/>
        <v>0</v>
      </c>
      <c r="CC68" s="39"/>
      <c r="CD68" s="39"/>
      <c r="CE68" s="39"/>
      <c r="CF68" s="170">
        <f t="shared" si="245"/>
        <v>0</v>
      </c>
      <c r="CH68" s="169"/>
      <c r="CI68" s="192">
        <f t="shared" si="246"/>
        <v>0</v>
      </c>
      <c r="CJ68" s="192">
        <f t="shared" si="246"/>
        <v>0</v>
      </c>
      <c r="CK68" s="192">
        <f t="shared" si="246"/>
        <v>0</v>
      </c>
      <c r="CL68" s="192">
        <f t="shared" si="246"/>
        <v>0</v>
      </c>
      <c r="CM68" s="192">
        <f t="shared" si="246"/>
        <v>0</v>
      </c>
      <c r="CN68" s="170">
        <f t="shared" si="247"/>
        <v>0</v>
      </c>
      <c r="CO68" s="243" t="str">
        <f t="shared" si="44"/>
        <v>OK</v>
      </c>
    </row>
    <row r="69" spans="1:93" ht="15.75" thickBot="1" x14ac:dyDescent="0.3">
      <c r="A69" s="80"/>
      <c r="B69" s="136" t="s">
        <v>229</v>
      </c>
      <c r="C69" s="136"/>
      <c r="D69" s="137"/>
      <c r="E69" s="183"/>
      <c r="F69" s="29"/>
      <c r="G69" s="29"/>
      <c r="H69" s="29"/>
      <c r="I69" s="29"/>
      <c r="J69" s="29"/>
      <c r="K69" s="184"/>
      <c r="L69" s="243" t="str">
        <f t="shared" si="33"/>
        <v>OK</v>
      </c>
      <c r="N69" s="183"/>
      <c r="O69" s="29"/>
      <c r="P69" s="29"/>
      <c r="Q69" s="29"/>
      <c r="R69" s="29"/>
      <c r="S69" s="29"/>
      <c r="T69" s="184"/>
      <c r="V69" s="183"/>
      <c r="W69" s="29"/>
      <c r="X69" s="29"/>
      <c r="Y69" s="29"/>
      <c r="Z69" s="29"/>
      <c r="AA69" s="29"/>
      <c r="AB69" s="184"/>
      <c r="AD69" s="183"/>
      <c r="AE69" s="29"/>
      <c r="AF69" s="29"/>
      <c r="AG69" s="29"/>
      <c r="AH69" s="29"/>
      <c r="AI69" s="29"/>
      <c r="AJ69" s="184"/>
      <c r="AL69" s="183"/>
      <c r="AM69" s="29"/>
      <c r="AN69" s="29"/>
      <c r="AO69" s="29"/>
      <c r="AP69" s="29"/>
      <c r="AQ69" s="29"/>
      <c r="AR69" s="184"/>
      <c r="AT69" s="183"/>
      <c r="AU69" s="29"/>
      <c r="AV69" s="29"/>
      <c r="AW69" s="29"/>
      <c r="AX69" s="29"/>
      <c r="AY69" s="29"/>
      <c r="AZ69" s="184"/>
      <c r="BB69" s="183"/>
      <c r="BC69" s="29"/>
      <c r="BD69" s="29"/>
      <c r="BE69" s="29"/>
      <c r="BF69" s="29"/>
      <c r="BG69" s="29"/>
      <c r="BH69" s="184"/>
      <c r="BJ69" s="183"/>
      <c r="BK69" s="29"/>
      <c r="BL69" s="29"/>
      <c r="BM69" s="29"/>
      <c r="BN69" s="29"/>
      <c r="BO69" s="29"/>
      <c r="BP69" s="184"/>
      <c r="BR69" s="183"/>
      <c r="BS69" s="29"/>
      <c r="BT69" s="29"/>
      <c r="BU69" s="29"/>
      <c r="BV69" s="29"/>
      <c r="BW69" s="29"/>
      <c r="BX69" s="184"/>
      <c r="BZ69" s="183"/>
      <c r="CA69" s="29"/>
      <c r="CB69" s="29"/>
      <c r="CC69" s="29"/>
      <c r="CD69" s="29"/>
      <c r="CE69" s="29"/>
      <c r="CF69" s="184"/>
      <c r="CH69" s="183"/>
      <c r="CI69" s="29"/>
      <c r="CJ69" s="29"/>
      <c r="CK69" s="29"/>
      <c r="CL69" s="29"/>
      <c r="CM69" s="29"/>
      <c r="CN69" s="184"/>
      <c r="CO69" s="243" t="str">
        <f t="shared" si="44"/>
        <v>OK</v>
      </c>
    </row>
    <row r="70" spans="1:93" ht="45.75" thickBot="1" x14ac:dyDescent="0.3">
      <c r="A70" s="3"/>
      <c r="B70" s="41" t="s">
        <v>319</v>
      </c>
      <c r="C70" s="225" t="s">
        <v>427</v>
      </c>
      <c r="D70" s="225" t="s">
        <v>432</v>
      </c>
      <c r="E70" s="169">
        <v>5</v>
      </c>
      <c r="F70" s="39">
        <f t="shared" ref="F70:F80" si="248">E70*$C$2</f>
        <v>650</v>
      </c>
      <c r="G70" s="39">
        <f t="shared" ref="G70:G80" si="249">F70*0.15</f>
        <v>97.5</v>
      </c>
      <c r="H70" s="39"/>
      <c r="I70" s="39"/>
      <c r="J70" s="39"/>
      <c r="K70" s="170">
        <f t="shared" ref="K70:K80" si="250">F70+G70+H70+I70+J70</f>
        <v>747.5</v>
      </c>
      <c r="L70" s="243" t="str">
        <f t="shared" si="33"/>
        <v>OK</v>
      </c>
      <c r="N70" s="169"/>
      <c r="O70" s="39">
        <f>$F$70*0.7</f>
        <v>454.99999999999994</v>
      </c>
      <c r="P70" s="39">
        <f t="shared" ref="P70:P74" si="251">O70*0.15</f>
        <v>68.249999999999986</v>
      </c>
      <c r="Q70" s="39"/>
      <c r="R70" s="39"/>
      <c r="S70" s="39"/>
      <c r="T70" s="170">
        <f t="shared" ref="T70:T74" si="252">O70+P70+Q70+R70+S70</f>
        <v>523.24999999999989</v>
      </c>
      <c r="V70" s="169"/>
      <c r="W70" s="39">
        <f>$F$70*0.3</f>
        <v>195</v>
      </c>
      <c r="X70" s="39">
        <f t="shared" ref="X70:X74" si="253">W70*0.15</f>
        <v>29.25</v>
      </c>
      <c r="Y70" s="39"/>
      <c r="Z70" s="39"/>
      <c r="AA70" s="39"/>
      <c r="AB70" s="170">
        <f t="shared" ref="AB70:AB74" si="254">W70+X70+Y70+Z70+AA70</f>
        <v>224.25</v>
      </c>
      <c r="AD70" s="169"/>
      <c r="AE70" s="39"/>
      <c r="AF70" s="39">
        <f t="shared" ref="AF70:AF80" si="255">AE70*0.15</f>
        <v>0</v>
      </c>
      <c r="AG70" s="39"/>
      <c r="AH70" s="39"/>
      <c r="AI70" s="39"/>
      <c r="AJ70" s="170">
        <f t="shared" ref="AJ70:AJ80" si="256">AE70+AF70+AG70+AH70+AI70</f>
        <v>0</v>
      </c>
      <c r="AL70" s="169"/>
      <c r="AM70" s="39"/>
      <c r="AN70" s="39">
        <f t="shared" ref="AN70:AN80" si="257">AM70*0.15</f>
        <v>0</v>
      </c>
      <c r="AO70" s="39"/>
      <c r="AP70" s="39"/>
      <c r="AQ70" s="39"/>
      <c r="AR70" s="170">
        <f t="shared" ref="AR70:AR80" si="258">AM70+AN70+AO70+AP70+AQ70</f>
        <v>0</v>
      </c>
      <c r="AT70" s="169"/>
      <c r="AU70" s="39"/>
      <c r="AV70" s="39">
        <f t="shared" ref="AV70:AV80" si="259">AU70*0.15</f>
        <v>0</v>
      </c>
      <c r="AW70" s="39"/>
      <c r="AX70" s="39"/>
      <c r="AY70" s="39"/>
      <c r="AZ70" s="170">
        <f t="shared" ref="AZ70:AZ80" si="260">AU70+AV70+AW70+AX70+AY70</f>
        <v>0</v>
      </c>
      <c r="BB70" s="169"/>
      <c r="BC70" s="39"/>
      <c r="BD70" s="39">
        <f t="shared" ref="BD70:BD80" si="261">BC70*0.15</f>
        <v>0</v>
      </c>
      <c r="BE70" s="39"/>
      <c r="BF70" s="39"/>
      <c r="BG70" s="39"/>
      <c r="BH70" s="170">
        <f t="shared" ref="BH70:BH80" si="262">BC70+BD70+BE70+BF70+BG70</f>
        <v>0</v>
      </c>
      <c r="BJ70" s="169"/>
      <c r="BK70" s="39"/>
      <c r="BL70" s="39">
        <f t="shared" ref="BL70:BL80" si="263">BK70*0.15</f>
        <v>0</v>
      </c>
      <c r="BM70" s="39"/>
      <c r="BN70" s="39"/>
      <c r="BO70" s="39"/>
      <c r="BP70" s="170">
        <f t="shared" ref="BP70:BP80" si="264">BK70+BL70+BM70+BN70+BO70</f>
        <v>0</v>
      </c>
      <c r="BR70" s="169"/>
      <c r="BS70" s="39"/>
      <c r="BT70" s="39">
        <f t="shared" ref="BT70:BT80" si="265">BS70*0.15</f>
        <v>0</v>
      </c>
      <c r="BU70" s="39"/>
      <c r="BV70" s="39"/>
      <c r="BW70" s="39"/>
      <c r="BX70" s="170">
        <f t="shared" ref="BX70:BX80" si="266">BS70+BT70+BU70+BV70+BW70</f>
        <v>0</v>
      </c>
      <c r="BZ70" s="169"/>
      <c r="CA70" s="39"/>
      <c r="CB70" s="39">
        <f t="shared" ref="CB70:CB80" si="267">CA70*0.15</f>
        <v>0</v>
      </c>
      <c r="CC70" s="39"/>
      <c r="CD70" s="39"/>
      <c r="CE70" s="39"/>
      <c r="CF70" s="170">
        <f t="shared" ref="CF70:CF80" si="268">CA70+CB70+CC70+CD70+CE70</f>
        <v>0</v>
      </c>
      <c r="CH70" s="169"/>
      <c r="CI70" s="192">
        <f t="shared" ref="CI70:CM80" si="269">O70+W70+AE70+AM70+AU70+BC70+BK70+BS70+CA70</f>
        <v>650</v>
      </c>
      <c r="CJ70" s="192">
        <f t="shared" si="269"/>
        <v>97.499999999999986</v>
      </c>
      <c r="CK70" s="192">
        <f t="shared" si="269"/>
        <v>0</v>
      </c>
      <c r="CL70" s="192">
        <f t="shared" si="269"/>
        <v>0</v>
      </c>
      <c r="CM70" s="192">
        <f t="shared" si="269"/>
        <v>0</v>
      </c>
      <c r="CN70" s="170">
        <f t="shared" ref="CN70:CN80" si="270">CI70+CJ70+CK70+CL70+CM70</f>
        <v>747.5</v>
      </c>
      <c r="CO70" s="243" t="str">
        <f t="shared" si="44"/>
        <v>OK</v>
      </c>
    </row>
    <row r="71" spans="1:93" ht="45.75" thickBot="1" x14ac:dyDescent="0.3">
      <c r="A71" s="3"/>
      <c r="B71" s="41" t="s">
        <v>233</v>
      </c>
      <c r="C71" s="225" t="s">
        <v>427</v>
      </c>
      <c r="D71" s="225" t="s">
        <v>432</v>
      </c>
      <c r="E71" s="169">
        <v>4</v>
      </c>
      <c r="F71" s="39">
        <f t="shared" si="248"/>
        <v>520</v>
      </c>
      <c r="G71" s="39">
        <f t="shared" si="249"/>
        <v>78</v>
      </c>
      <c r="H71" s="39"/>
      <c r="I71" s="39"/>
      <c r="J71" s="39"/>
      <c r="K71" s="170">
        <f t="shared" si="250"/>
        <v>598</v>
      </c>
      <c r="L71" s="243" t="str">
        <f t="shared" si="33"/>
        <v>OK</v>
      </c>
      <c r="N71" s="169"/>
      <c r="O71" s="39">
        <f>F71*0.5</f>
        <v>260</v>
      </c>
      <c r="P71" s="39">
        <f t="shared" si="251"/>
        <v>39</v>
      </c>
      <c r="Q71" s="39"/>
      <c r="R71" s="39"/>
      <c r="S71" s="39"/>
      <c r="T71" s="170">
        <f t="shared" si="252"/>
        <v>299</v>
      </c>
      <c r="V71" s="169"/>
      <c r="W71" s="39">
        <f>F71*0.5</f>
        <v>260</v>
      </c>
      <c r="X71" s="39">
        <f t="shared" si="253"/>
        <v>39</v>
      </c>
      <c r="Y71" s="39"/>
      <c r="Z71" s="39"/>
      <c r="AA71" s="39"/>
      <c r="AB71" s="170">
        <f t="shared" si="254"/>
        <v>299</v>
      </c>
      <c r="AD71" s="169"/>
      <c r="AE71" s="39"/>
      <c r="AF71" s="39">
        <f t="shared" si="255"/>
        <v>0</v>
      </c>
      <c r="AG71" s="39"/>
      <c r="AH71" s="39"/>
      <c r="AI71" s="39"/>
      <c r="AJ71" s="170">
        <f t="shared" si="256"/>
        <v>0</v>
      </c>
      <c r="AL71" s="169"/>
      <c r="AM71" s="39"/>
      <c r="AN71" s="39">
        <f t="shared" si="257"/>
        <v>0</v>
      </c>
      <c r="AO71" s="39"/>
      <c r="AP71" s="39"/>
      <c r="AQ71" s="39"/>
      <c r="AR71" s="170">
        <f t="shared" si="258"/>
        <v>0</v>
      </c>
      <c r="AT71" s="169"/>
      <c r="AU71" s="39"/>
      <c r="AV71" s="39">
        <f t="shared" si="259"/>
        <v>0</v>
      </c>
      <c r="AW71" s="39"/>
      <c r="AX71" s="39"/>
      <c r="AY71" s="39"/>
      <c r="AZ71" s="170">
        <f t="shared" si="260"/>
        <v>0</v>
      </c>
      <c r="BB71" s="169"/>
      <c r="BC71" s="39"/>
      <c r="BD71" s="39">
        <f t="shared" si="261"/>
        <v>0</v>
      </c>
      <c r="BE71" s="39"/>
      <c r="BF71" s="39"/>
      <c r="BG71" s="39"/>
      <c r="BH71" s="170">
        <f t="shared" si="262"/>
        <v>0</v>
      </c>
      <c r="BJ71" s="169"/>
      <c r="BK71" s="39"/>
      <c r="BL71" s="39">
        <f t="shared" si="263"/>
        <v>0</v>
      </c>
      <c r="BM71" s="39"/>
      <c r="BN71" s="39"/>
      <c r="BO71" s="39"/>
      <c r="BP71" s="170">
        <f t="shared" si="264"/>
        <v>0</v>
      </c>
      <c r="BR71" s="169"/>
      <c r="BS71" s="39"/>
      <c r="BT71" s="39">
        <f t="shared" si="265"/>
        <v>0</v>
      </c>
      <c r="BU71" s="39"/>
      <c r="BV71" s="39"/>
      <c r="BW71" s="39"/>
      <c r="BX71" s="170">
        <f t="shared" si="266"/>
        <v>0</v>
      </c>
      <c r="BZ71" s="169"/>
      <c r="CA71" s="39"/>
      <c r="CB71" s="39">
        <f t="shared" si="267"/>
        <v>0</v>
      </c>
      <c r="CC71" s="39"/>
      <c r="CD71" s="39"/>
      <c r="CE71" s="39"/>
      <c r="CF71" s="170">
        <f t="shared" si="268"/>
        <v>0</v>
      </c>
      <c r="CH71" s="169"/>
      <c r="CI71" s="192">
        <f t="shared" si="269"/>
        <v>520</v>
      </c>
      <c r="CJ71" s="192">
        <f t="shared" si="269"/>
        <v>78</v>
      </c>
      <c r="CK71" s="192">
        <f t="shared" si="269"/>
        <v>0</v>
      </c>
      <c r="CL71" s="192">
        <f t="shared" si="269"/>
        <v>0</v>
      </c>
      <c r="CM71" s="192">
        <f t="shared" si="269"/>
        <v>0</v>
      </c>
      <c r="CN71" s="170">
        <f t="shared" si="270"/>
        <v>598</v>
      </c>
      <c r="CO71" s="243" t="str">
        <f t="shared" si="44"/>
        <v>OK</v>
      </c>
    </row>
    <row r="72" spans="1:93" ht="15.75" thickBot="1" x14ac:dyDescent="0.3">
      <c r="A72" s="3"/>
      <c r="B72" s="41" t="s">
        <v>323</v>
      </c>
      <c r="C72" s="225" t="s">
        <v>427</v>
      </c>
      <c r="D72" s="225" t="s">
        <v>224</v>
      </c>
      <c r="E72" s="169">
        <v>1</v>
      </c>
      <c r="F72" s="39">
        <f t="shared" si="248"/>
        <v>130</v>
      </c>
      <c r="G72" s="39">
        <f t="shared" si="249"/>
        <v>19.5</v>
      </c>
      <c r="H72" s="39"/>
      <c r="I72" s="39"/>
      <c r="J72" s="39"/>
      <c r="K72" s="170">
        <f t="shared" si="250"/>
        <v>149.5</v>
      </c>
      <c r="L72" s="243" t="str">
        <f t="shared" si="33"/>
        <v>OK</v>
      </c>
      <c r="N72" s="169"/>
      <c r="O72" s="39">
        <f>F72</f>
        <v>130</v>
      </c>
      <c r="P72" s="39">
        <f t="shared" si="251"/>
        <v>19.5</v>
      </c>
      <c r="Q72" s="39"/>
      <c r="R72" s="39"/>
      <c r="S72" s="39"/>
      <c r="T72" s="170">
        <f t="shared" si="252"/>
        <v>149.5</v>
      </c>
      <c r="V72" s="169"/>
      <c r="W72" s="39"/>
      <c r="X72" s="39">
        <f t="shared" si="253"/>
        <v>0</v>
      </c>
      <c r="Y72" s="39"/>
      <c r="Z72" s="39"/>
      <c r="AA72" s="39"/>
      <c r="AB72" s="170">
        <f t="shared" si="254"/>
        <v>0</v>
      </c>
      <c r="AD72" s="169"/>
      <c r="AE72" s="39"/>
      <c r="AF72" s="39">
        <f t="shared" si="255"/>
        <v>0</v>
      </c>
      <c r="AG72" s="39"/>
      <c r="AH72" s="39"/>
      <c r="AI72" s="39"/>
      <c r="AJ72" s="170">
        <f t="shared" si="256"/>
        <v>0</v>
      </c>
      <c r="AL72" s="169"/>
      <c r="AM72" s="39"/>
      <c r="AN72" s="39">
        <f t="shared" si="257"/>
        <v>0</v>
      </c>
      <c r="AO72" s="39"/>
      <c r="AP72" s="39"/>
      <c r="AQ72" s="39"/>
      <c r="AR72" s="170">
        <f t="shared" si="258"/>
        <v>0</v>
      </c>
      <c r="AT72" s="169"/>
      <c r="AU72" s="39"/>
      <c r="AV72" s="39">
        <f t="shared" si="259"/>
        <v>0</v>
      </c>
      <c r="AW72" s="39"/>
      <c r="AX72" s="39"/>
      <c r="AY72" s="39"/>
      <c r="AZ72" s="170">
        <f t="shared" si="260"/>
        <v>0</v>
      </c>
      <c r="BB72" s="169"/>
      <c r="BC72" s="39"/>
      <c r="BD72" s="39">
        <f t="shared" si="261"/>
        <v>0</v>
      </c>
      <c r="BE72" s="39"/>
      <c r="BF72" s="39"/>
      <c r="BG72" s="39"/>
      <c r="BH72" s="170">
        <f t="shared" si="262"/>
        <v>0</v>
      </c>
      <c r="BJ72" s="169"/>
      <c r="BK72" s="39"/>
      <c r="BL72" s="39">
        <f t="shared" si="263"/>
        <v>0</v>
      </c>
      <c r="BM72" s="39"/>
      <c r="BN72" s="39"/>
      <c r="BO72" s="39"/>
      <c r="BP72" s="170">
        <f t="shared" si="264"/>
        <v>0</v>
      </c>
      <c r="BR72" s="169"/>
      <c r="BS72" s="39"/>
      <c r="BT72" s="39">
        <f t="shared" si="265"/>
        <v>0</v>
      </c>
      <c r="BU72" s="39"/>
      <c r="BV72" s="39"/>
      <c r="BW72" s="39"/>
      <c r="BX72" s="170">
        <f t="shared" si="266"/>
        <v>0</v>
      </c>
      <c r="BZ72" s="169"/>
      <c r="CA72" s="39"/>
      <c r="CB72" s="39">
        <f t="shared" si="267"/>
        <v>0</v>
      </c>
      <c r="CC72" s="39"/>
      <c r="CD72" s="39"/>
      <c r="CE72" s="39"/>
      <c r="CF72" s="170">
        <f t="shared" si="268"/>
        <v>0</v>
      </c>
      <c r="CH72" s="169"/>
      <c r="CI72" s="192">
        <f t="shared" si="269"/>
        <v>130</v>
      </c>
      <c r="CJ72" s="192">
        <f t="shared" si="269"/>
        <v>19.5</v>
      </c>
      <c r="CK72" s="192">
        <f t="shared" si="269"/>
        <v>0</v>
      </c>
      <c r="CL72" s="192">
        <f t="shared" si="269"/>
        <v>0</v>
      </c>
      <c r="CM72" s="192">
        <f t="shared" si="269"/>
        <v>0</v>
      </c>
      <c r="CN72" s="170">
        <f t="shared" si="270"/>
        <v>149.5</v>
      </c>
      <c r="CO72" s="243" t="str">
        <f t="shared" si="44"/>
        <v>OK</v>
      </c>
    </row>
    <row r="73" spans="1:93" ht="45.75" thickBot="1" x14ac:dyDescent="0.3">
      <c r="A73" s="3"/>
      <c r="B73" s="41" t="s">
        <v>324</v>
      </c>
      <c r="C73" s="225" t="s">
        <v>427</v>
      </c>
      <c r="D73" s="225" t="s">
        <v>432</v>
      </c>
      <c r="E73" s="169">
        <v>20</v>
      </c>
      <c r="F73" s="39">
        <f t="shared" si="248"/>
        <v>2600</v>
      </c>
      <c r="G73" s="39">
        <f t="shared" si="249"/>
        <v>390</v>
      </c>
      <c r="H73" s="39"/>
      <c r="I73" s="39"/>
      <c r="J73" s="39"/>
      <c r="K73" s="170">
        <f t="shared" si="250"/>
        <v>2990</v>
      </c>
      <c r="L73" s="243" t="str">
        <f t="shared" si="33"/>
        <v>OK</v>
      </c>
      <c r="N73" s="169"/>
      <c r="O73" s="39">
        <f>F73*0.3</f>
        <v>780</v>
      </c>
      <c r="P73" s="39">
        <f t="shared" si="251"/>
        <v>117</v>
      </c>
      <c r="Q73" s="39"/>
      <c r="R73" s="39"/>
      <c r="S73" s="39"/>
      <c r="T73" s="170">
        <f t="shared" si="252"/>
        <v>897</v>
      </c>
      <c r="V73" s="169"/>
      <c r="W73" s="39">
        <f>F73*0.7</f>
        <v>1819.9999999999998</v>
      </c>
      <c r="X73" s="39">
        <f t="shared" si="253"/>
        <v>272.99999999999994</v>
      </c>
      <c r="Y73" s="39"/>
      <c r="Z73" s="39"/>
      <c r="AA73" s="39"/>
      <c r="AB73" s="170">
        <f t="shared" si="254"/>
        <v>2092.9999999999995</v>
      </c>
      <c r="AD73" s="169"/>
      <c r="AE73" s="39"/>
      <c r="AF73" s="39">
        <f t="shared" si="255"/>
        <v>0</v>
      </c>
      <c r="AG73" s="39"/>
      <c r="AH73" s="39"/>
      <c r="AI73" s="39"/>
      <c r="AJ73" s="170">
        <f t="shared" si="256"/>
        <v>0</v>
      </c>
      <c r="AL73" s="169"/>
      <c r="AM73" s="39"/>
      <c r="AN73" s="39">
        <f t="shared" si="257"/>
        <v>0</v>
      </c>
      <c r="AO73" s="39"/>
      <c r="AP73" s="39"/>
      <c r="AQ73" s="39"/>
      <c r="AR73" s="170">
        <f t="shared" si="258"/>
        <v>0</v>
      </c>
      <c r="AT73" s="169"/>
      <c r="AU73" s="39"/>
      <c r="AV73" s="39">
        <f t="shared" si="259"/>
        <v>0</v>
      </c>
      <c r="AW73" s="39"/>
      <c r="AX73" s="39"/>
      <c r="AY73" s="39"/>
      <c r="AZ73" s="170">
        <f t="shared" si="260"/>
        <v>0</v>
      </c>
      <c r="BB73" s="169"/>
      <c r="BC73" s="39"/>
      <c r="BD73" s="39">
        <f t="shared" si="261"/>
        <v>0</v>
      </c>
      <c r="BE73" s="39"/>
      <c r="BF73" s="39"/>
      <c r="BG73" s="39"/>
      <c r="BH73" s="170">
        <f t="shared" si="262"/>
        <v>0</v>
      </c>
      <c r="BJ73" s="169"/>
      <c r="BK73" s="39"/>
      <c r="BL73" s="39">
        <f t="shared" si="263"/>
        <v>0</v>
      </c>
      <c r="BM73" s="39"/>
      <c r="BN73" s="39"/>
      <c r="BO73" s="39"/>
      <c r="BP73" s="170">
        <f t="shared" si="264"/>
        <v>0</v>
      </c>
      <c r="BR73" s="169"/>
      <c r="BS73" s="39"/>
      <c r="BT73" s="39">
        <f t="shared" si="265"/>
        <v>0</v>
      </c>
      <c r="BU73" s="39"/>
      <c r="BV73" s="39"/>
      <c r="BW73" s="39"/>
      <c r="BX73" s="170">
        <f t="shared" si="266"/>
        <v>0</v>
      </c>
      <c r="BZ73" s="169"/>
      <c r="CA73" s="39"/>
      <c r="CB73" s="39">
        <f t="shared" si="267"/>
        <v>0</v>
      </c>
      <c r="CC73" s="39"/>
      <c r="CD73" s="39"/>
      <c r="CE73" s="39"/>
      <c r="CF73" s="170">
        <f t="shared" si="268"/>
        <v>0</v>
      </c>
      <c r="CH73" s="169"/>
      <c r="CI73" s="192">
        <f t="shared" si="269"/>
        <v>2600</v>
      </c>
      <c r="CJ73" s="192">
        <f t="shared" si="269"/>
        <v>389.99999999999994</v>
      </c>
      <c r="CK73" s="192">
        <f t="shared" si="269"/>
        <v>0</v>
      </c>
      <c r="CL73" s="192">
        <f t="shared" si="269"/>
        <v>0</v>
      </c>
      <c r="CM73" s="192">
        <f t="shared" si="269"/>
        <v>0</v>
      </c>
      <c r="CN73" s="170">
        <f t="shared" si="270"/>
        <v>2990</v>
      </c>
      <c r="CO73" s="243" t="str">
        <f t="shared" si="44"/>
        <v>OK</v>
      </c>
    </row>
    <row r="74" spans="1:93" ht="45.75" thickBot="1" x14ac:dyDescent="0.3">
      <c r="A74" s="3"/>
      <c r="B74" s="41" t="s">
        <v>325</v>
      </c>
      <c r="C74" s="225" t="s">
        <v>427</v>
      </c>
      <c r="D74" s="225" t="s">
        <v>432</v>
      </c>
      <c r="E74" s="169">
        <v>15</v>
      </c>
      <c r="F74" s="39">
        <f t="shared" si="248"/>
        <v>1950</v>
      </c>
      <c r="G74" s="39">
        <f t="shared" si="249"/>
        <v>292.5</v>
      </c>
      <c r="H74" s="39"/>
      <c r="I74" s="39">
        <v>1500</v>
      </c>
      <c r="J74" s="39"/>
      <c r="K74" s="170">
        <f t="shared" si="250"/>
        <v>3742.5</v>
      </c>
      <c r="L74" s="243" t="str">
        <f t="shared" si="33"/>
        <v>OK</v>
      </c>
      <c r="N74" s="169"/>
      <c r="O74" s="39">
        <f>F74*0.3</f>
        <v>585</v>
      </c>
      <c r="P74" s="39">
        <f t="shared" si="251"/>
        <v>87.75</v>
      </c>
      <c r="Q74" s="39"/>
      <c r="R74" s="39"/>
      <c r="S74" s="39"/>
      <c r="T74" s="170">
        <f t="shared" si="252"/>
        <v>672.75</v>
      </c>
      <c r="V74" s="169"/>
      <c r="W74" s="39">
        <f>F74*0.7</f>
        <v>1365</v>
      </c>
      <c r="X74" s="39">
        <f t="shared" si="253"/>
        <v>204.75</v>
      </c>
      <c r="Y74" s="39">
        <f t="shared" ref="Y74:Z74" si="271">H74</f>
        <v>0</v>
      </c>
      <c r="Z74" s="39">
        <f t="shared" si="271"/>
        <v>1500</v>
      </c>
      <c r="AA74" s="39"/>
      <c r="AB74" s="170">
        <f t="shared" si="254"/>
        <v>3069.75</v>
      </c>
      <c r="AD74" s="169"/>
      <c r="AE74" s="39"/>
      <c r="AF74" s="39">
        <f t="shared" si="255"/>
        <v>0</v>
      </c>
      <c r="AG74" s="39"/>
      <c r="AH74" s="39"/>
      <c r="AI74" s="39"/>
      <c r="AJ74" s="170">
        <f t="shared" si="256"/>
        <v>0</v>
      </c>
      <c r="AL74" s="169"/>
      <c r="AM74" s="39"/>
      <c r="AN74" s="39">
        <f t="shared" si="257"/>
        <v>0</v>
      </c>
      <c r="AO74" s="39"/>
      <c r="AP74" s="39"/>
      <c r="AQ74" s="39"/>
      <c r="AR74" s="170">
        <f t="shared" si="258"/>
        <v>0</v>
      </c>
      <c r="AT74" s="169"/>
      <c r="AU74" s="39"/>
      <c r="AV74" s="39">
        <f t="shared" si="259"/>
        <v>0</v>
      </c>
      <c r="AW74" s="39"/>
      <c r="AX74" s="39"/>
      <c r="AY74" s="39"/>
      <c r="AZ74" s="170">
        <f t="shared" si="260"/>
        <v>0</v>
      </c>
      <c r="BB74" s="169"/>
      <c r="BC74" s="39"/>
      <c r="BD74" s="39">
        <f t="shared" si="261"/>
        <v>0</v>
      </c>
      <c r="BE74" s="39"/>
      <c r="BF74" s="39"/>
      <c r="BG74" s="39"/>
      <c r="BH74" s="170">
        <f t="shared" si="262"/>
        <v>0</v>
      </c>
      <c r="BJ74" s="169"/>
      <c r="BK74" s="39"/>
      <c r="BL74" s="39">
        <f t="shared" si="263"/>
        <v>0</v>
      </c>
      <c r="BM74" s="39"/>
      <c r="BN74" s="39"/>
      <c r="BO74" s="39"/>
      <c r="BP74" s="170">
        <f t="shared" si="264"/>
        <v>0</v>
      </c>
      <c r="BR74" s="169"/>
      <c r="BS74" s="39"/>
      <c r="BT74" s="39">
        <f t="shared" si="265"/>
        <v>0</v>
      </c>
      <c r="BU74" s="39"/>
      <c r="BV74" s="39"/>
      <c r="BW74" s="39"/>
      <c r="BX74" s="170">
        <f t="shared" si="266"/>
        <v>0</v>
      </c>
      <c r="BZ74" s="169"/>
      <c r="CA74" s="39"/>
      <c r="CB74" s="39">
        <f t="shared" si="267"/>
        <v>0</v>
      </c>
      <c r="CC74" s="39"/>
      <c r="CD74" s="39"/>
      <c r="CE74" s="39"/>
      <c r="CF74" s="170">
        <f t="shared" si="268"/>
        <v>0</v>
      </c>
      <c r="CH74" s="169"/>
      <c r="CI74" s="192">
        <f t="shared" si="269"/>
        <v>1950</v>
      </c>
      <c r="CJ74" s="192">
        <f t="shared" si="269"/>
        <v>292.5</v>
      </c>
      <c r="CK74" s="192">
        <f t="shared" si="269"/>
        <v>0</v>
      </c>
      <c r="CL74" s="192">
        <f t="shared" si="269"/>
        <v>1500</v>
      </c>
      <c r="CM74" s="192">
        <f t="shared" si="269"/>
        <v>0</v>
      </c>
      <c r="CN74" s="170">
        <f t="shared" si="270"/>
        <v>3742.5</v>
      </c>
      <c r="CO74" s="243" t="str">
        <f t="shared" si="44"/>
        <v>OK</v>
      </c>
    </row>
    <row r="75" spans="1:93" ht="60.75" thickBot="1" x14ac:dyDescent="0.3">
      <c r="A75" s="3"/>
      <c r="B75" s="41" t="s">
        <v>326</v>
      </c>
      <c r="C75" s="225" t="s">
        <v>427</v>
      </c>
      <c r="D75" s="225" t="s">
        <v>432</v>
      </c>
      <c r="E75" s="169">
        <v>50</v>
      </c>
      <c r="F75" s="39">
        <f t="shared" si="248"/>
        <v>6500</v>
      </c>
      <c r="G75" s="39">
        <f t="shared" si="249"/>
        <v>975</v>
      </c>
      <c r="H75" s="39"/>
      <c r="I75" s="39">
        <v>3500</v>
      </c>
      <c r="J75" s="39"/>
      <c r="K75" s="170">
        <f t="shared" si="250"/>
        <v>10975</v>
      </c>
      <c r="L75" s="243" t="str">
        <f t="shared" si="33"/>
        <v>OK</v>
      </c>
      <c r="N75" s="169"/>
      <c r="O75" s="39"/>
      <c r="P75" s="39">
        <f t="shared" ref="P75:P80" si="272">O75*0.15</f>
        <v>0</v>
      </c>
      <c r="Q75" s="39"/>
      <c r="R75" s="39"/>
      <c r="S75" s="39"/>
      <c r="T75" s="170">
        <f t="shared" ref="T75:T80" si="273">O75+P75+Q75+R75+S75</f>
        <v>0</v>
      </c>
      <c r="V75" s="169"/>
      <c r="W75" s="39">
        <f>$F$75*0.1</f>
        <v>650</v>
      </c>
      <c r="X75" s="39">
        <f t="shared" ref="X75:X80" si="274">W75*0.15</f>
        <v>97.5</v>
      </c>
      <c r="Y75" s="39"/>
      <c r="Z75" s="39">
        <f>$I$75*0.1</f>
        <v>350</v>
      </c>
      <c r="AA75" s="39"/>
      <c r="AB75" s="170">
        <f t="shared" ref="AB75:AB80" si="275">W75+X75+Y75+Z75+AA75</f>
        <v>1097.5</v>
      </c>
      <c r="AD75" s="169"/>
      <c r="AE75" s="39">
        <f>$F$75*0.25</f>
        <v>1625</v>
      </c>
      <c r="AF75" s="39">
        <f t="shared" si="255"/>
        <v>243.75</v>
      </c>
      <c r="AG75" s="39"/>
      <c r="AH75" s="39">
        <f>$I$75*0.25</f>
        <v>875</v>
      </c>
      <c r="AI75" s="39"/>
      <c r="AJ75" s="170">
        <f t="shared" si="256"/>
        <v>2743.75</v>
      </c>
      <c r="AL75" s="169"/>
      <c r="AM75" s="39">
        <f>$F$75*0.4</f>
        <v>2600</v>
      </c>
      <c r="AN75" s="39">
        <f t="shared" si="257"/>
        <v>390</v>
      </c>
      <c r="AO75" s="39"/>
      <c r="AP75" s="39">
        <f>$I$75*0.4</f>
        <v>1400</v>
      </c>
      <c r="AQ75" s="39"/>
      <c r="AR75" s="170">
        <f t="shared" si="258"/>
        <v>4390</v>
      </c>
      <c r="AT75" s="169"/>
      <c r="AU75" s="39">
        <f>$F$75*0.25</f>
        <v>1625</v>
      </c>
      <c r="AV75" s="39">
        <f t="shared" si="259"/>
        <v>243.75</v>
      </c>
      <c r="AW75" s="39"/>
      <c r="AX75" s="39">
        <f>$I$75*0.25</f>
        <v>875</v>
      </c>
      <c r="AY75" s="39"/>
      <c r="AZ75" s="170">
        <f t="shared" si="260"/>
        <v>2743.75</v>
      </c>
      <c r="BB75" s="169"/>
      <c r="BC75" s="39"/>
      <c r="BD75" s="39">
        <f t="shared" si="261"/>
        <v>0</v>
      </c>
      <c r="BE75" s="39"/>
      <c r="BF75" s="39"/>
      <c r="BG75" s="39"/>
      <c r="BH75" s="170">
        <f t="shared" si="262"/>
        <v>0</v>
      </c>
      <c r="BJ75" s="169"/>
      <c r="BK75" s="39"/>
      <c r="BL75" s="39">
        <f t="shared" si="263"/>
        <v>0</v>
      </c>
      <c r="BM75" s="39"/>
      <c r="BN75" s="39"/>
      <c r="BO75" s="39"/>
      <c r="BP75" s="170">
        <f t="shared" si="264"/>
        <v>0</v>
      </c>
      <c r="BR75" s="169"/>
      <c r="BS75" s="39"/>
      <c r="BT75" s="39">
        <f t="shared" si="265"/>
        <v>0</v>
      </c>
      <c r="BU75" s="39"/>
      <c r="BV75" s="39"/>
      <c r="BW75" s="39"/>
      <c r="BX75" s="170">
        <f t="shared" si="266"/>
        <v>0</v>
      </c>
      <c r="BZ75" s="169"/>
      <c r="CA75" s="39"/>
      <c r="CB75" s="39">
        <f t="shared" si="267"/>
        <v>0</v>
      </c>
      <c r="CC75" s="39"/>
      <c r="CD75" s="39"/>
      <c r="CE75" s="39"/>
      <c r="CF75" s="170">
        <f t="shared" si="268"/>
        <v>0</v>
      </c>
      <c r="CH75" s="169"/>
      <c r="CI75" s="192">
        <f t="shared" si="269"/>
        <v>6500</v>
      </c>
      <c r="CJ75" s="192">
        <f t="shared" si="269"/>
        <v>975</v>
      </c>
      <c r="CK75" s="192">
        <f t="shared" si="269"/>
        <v>0</v>
      </c>
      <c r="CL75" s="192">
        <f t="shared" si="269"/>
        <v>3500</v>
      </c>
      <c r="CM75" s="192">
        <f t="shared" si="269"/>
        <v>0</v>
      </c>
      <c r="CN75" s="170">
        <f t="shared" si="270"/>
        <v>10975</v>
      </c>
      <c r="CO75" s="243" t="str">
        <f t="shared" ref="CO75:CO114" si="276">IF(CN75=K75,"OK","ERROR")</f>
        <v>OK</v>
      </c>
    </row>
    <row r="76" spans="1:93" ht="45.75" thickBot="1" x14ac:dyDescent="0.3">
      <c r="A76" s="3"/>
      <c r="B76" s="41" t="s">
        <v>265</v>
      </c>
      <c r="C76" s="225" t="s">
        <v>427</v>
      </c>
      <c r="D76" s="225" t="s">
        <v>432</v>
      </c>
      <c r="E76" s="169">
        <v>15</v>
      </c>
      <c r="F76" s="39">
        <f t="shared" si="248"/>
        <v>1950</v>
      </c>
      <c r="G76" s="39">
        <f t="shared" si="249"/>
        <v>292.5</v>
      </c>
      <c r="H76" s="39"/>
      <c r="I76" s="39">
        <v>1500</v>
      </c>
      <c r="J76" s="39"/>
      <c r="K76" s="170">
        <f t="shared" si="250"/>
        <v>3742.5</v>
      </c>
      <c r="L76" s="243" t="str">
        <f t="shared" si="33"/>
        <v>OK</v>
      </c>
      <c r="N76" s="169"/>
      <c r="O76" s="39"/>
      <c r="P76" s="39">
        <f t="shared" si="272"/>
        <v>0</v>
      </c>
      <c r="Q76" s="39"/>
      <c r="R76" s="39"/>
      <c r="S76" s="39"/>
      <c r="T76" s="170">
        <f t="shared" si="273"/>
        <v>0</v>
      </c>
      <c r="V76" s="169"/>
      <c r="W76" s="39"/>
      <c r="X76" s="39">
        <f t="shared" si="274"/>
        <v>0</v>
      </c>
      <c r="Y76" s="39"/>
      <c r="Z76" s="39"/>
      <c r="AA76" s="39"/>
      <c r="AB76" s="170">
        <f t="shared" si="275"/>
        <v>0</v>
      </c>
      <c r="AD76" s="169"/>
      <c r="AE76" s="39"/>
      <c r="AF76" s="39">
        <f t="shared" si="255"/>
        <v>0</v>
      </c>
      <c r="AG76" s="39"/>
      <c r="AH76" s="39"/>
      <c r="AI76" s="39"/>
      <c r="AJ76" s="170">
        <f t="shared" si="256"/>
        <v>0</v>
      </c>
      <c r="AL76" s="169"/>
      <c r="AM76" s="39"/>
      <c r="AN76" s="39">
        <f t="shared" si="257"/>
        <v>0</v>
      </c>
      <c r="AO76" s="39"/>
      <c r="AP76" s="39"/>
      <c r="AQ76" s="39"/>
      <c r="AR76" s="170">
        <f t="shared" si="258"/>
        <v>0</v>
      </c>
      <c r="AT76" s="169"/>
      <c r="AU76" s="39">
        <f>F76</f>
        <v>1950</v>
      </c>
      <c r="AV76" s="39">
        <f t="shared" ref="AV76:AX76" si="277">G76</f>
        <v>292.5</v>
      </c>
      <c r="AW76" s="39">
        <f t="shared" si="277"/>
        <v>0</v>
      </c>
      <c r="AX76" s="39">
        <f t="shared" si="277"/>
        <v>1500</v>
      </c>
      <c r="AY76" s="39"/>
      <c r="AZ76" s="170">
        <f t="shared" si="260"/>
        <v>3742.5</v>
      </c>
      <c r="BB76" s="169"/>
      <c r="BC76" s="39"/>
      <c r="BD76" s="39">
        <f t="shared" si="261"/>
        <v>0</v>
      </c>
      <c r="BE76" s="39"/>
      <c r="BF76" s="39"/>
      <c r="BG76" s="39"/>
      <c r="BH76" s="170">
        <f t="shared" si="262"/>
        <v>0</v>
      </c>
      <c r="BJ76" s="169"/>
      <c r="BK76" s="39"/>
      <c r="BL76" s="39">
        <f t="shared" si="263"/>
        <v>0</v>
      </c>
      <c r="BM76" s="39"/>
      <c r="BN76" s="39"/>
      <c r="BO76" s="39"/>
      <c r="BP76" s="170">
        <f t="shared" si="264"/>
        <v>0</v>
      </c>
      <c r="BR76" s="169"/>
      <c r="BS76" s="39"/>
      <c r="BT76" s="39">
        <f t="shared" si="265"/>
        <v>0</v>
      </c>
      <c r="BU76" s="39"/>
      <c r="BV76" s="39"/>
      <c r="BW76" s="39"/>
      <c r="BX76" s="170">
        <f t="shared" si="266"/>
        <v>0</v>
      </c>
      <c r="BZ76" s="169"/>
      <c r="CA76" s="39"/>
      <c r="CB76" s="39">
        <f t="shared" si="267"/>
        <v>0</v>
      </c>
      <c r="CC76" s="39"/>
      <c r="CD76" s="39"/>
      <c r="CE76" s="39"/>
      <c r="CF76" s="170">
        <f t="shared" si="268"/>
        <v>0</v>
      </c>
      <c r="CH76" s="169"/>
      <c r="CI76" s="192">
        <f t="shared" si="269"/>
        <v>1950</v>
      </c>
      <c r="CJ76" s="192">
        <f t="shared" si="269"/>
        <v>292.5</v>
      </c>
      <c r="CK76" s="192">
        <f t="shared" si="269"/>
        <v>0</v>
      </c>
      <c r="CL76" s="192">
        <f t="shared" si="269"/>
        <v>1500</v>
      </c>
      <c r="CM76" s="192">
        <f t="shared" si="269"/>
        <v>0</v>
      </c>
      <c r="CN76" s="170">
        <f t="shared" si="270"/>
        <v>3742.5</v>
      </c>
      <c r="CO76" s="243" t="str">
        <f t="shared" si="276"/>
        <v>OK</v>
      </c>
    </row>
    <row r="77" spans="1:93" ht="45.75" thickBot="1" x14ac:dyDescent="0.3">
      <c r="A77" s="3"/>
      <c r="B77" s="41" t="s">
        <v>328</v>
      </c>
      <c r="C77" s="225" t="s">
        <v>427</v>
      </c>
      <c r="D77" s="225" t="s">
        <v>432</v>
      </c>
      <c r="E77" s="169">
        <v>18</v>
      </c>
      <c r="F77" s="39">
        <f t="shared" si="248"/>
        <v>2340</v>
      </c>
      <c r="G77" s="39">
        <f t="shared" si="249"/>
        <v>351</v>
      </c>
      <c r="H77" s="39"/>
      <c r="I77" s="39"/>
      <c r="J77" s="39"/>
      <c r="K77" s="170">
        <f t="shared" si="250"/>
        <v>2691</v>
      </c>
      <c r="L77" s="243" t="str">
        <f t="shared" si="33"/>
        <v>OK</v>
      </c>
      <c r="N77" s="169"/>
      <c r="O77" s="39"/>
      <c r="P77" s="39">
        <f t="shared" si="272"/>
        <v>0</v>
      </c>
      <c r="Q77" s="39"/>
      <c r="R77" s="39"/>
      <c r="S77" s="39"/>
      <c r="T77" s="170">
        <f t="shared" si="273"/>
        <v>0</v>
      </c>
      <c r="V77" s="169"/>
      <c r="W77" s="39">
        <f>$F$77*0.25</f>
        <v>585</v>
      </c>
      <c r="X77" s="39">
        <f t="shared" si="274"/>
        <v>87.75</v>
      </c>
      <c r="Y77" s="39"/>
      <c r="Z77" s="39"/>
      <c r="AA77" s="39"/>
      <c r="AB77" s="170">
        <f t="shared" si="275"/>
        <v>672.75</v>
      </c>
      <c r="AD77" s="169"/>
      <c r="AE77" s="39">
        <f>$F$77*0.25</f>
        <v>585</v>
      </c>
      <c r="AF77" s="39">
        <f t="shared" si="255"/>
        <v>87.75</v>
      </c>
      <c r="AG77" s="39"/>
      <c r="AH77" s="39"/>
      <c r="AI77" s="39"/>
      <c r="AJ77" s="170">
        <f t="shared" si="256"/>
        <v>672.75</v>
      </c>
      <c r="AL77" s="169"/>
      <c r="AM77" s="39">
        <f>$F$77*0.25</f>
        <v>585</v>
      </c>
      <c r="AN77" s="39">
        <f t="shared" si="257"/>
        <v>87.75</v>
      </c>
      <c r="AO77" s="39"/>
      <c r="AP77" s="39"/>
      <c r="AQ77" s="39"/>
      <c r="AR77" s="170">
        <f t="shared" si="258"/>
        <v>672.75</v>
      </c>
      <c r="AT77" s="169"/>
      <c r="AU77" s="39">
        <f>$F$77*0.25</f>
        <v>585</v>
      </c>
      <c r="AV77" s="39">
        <f t="shared" si="259"/>
        <v>87.75</v>
      </c>
      <c r="AW77" s="39"/>
      <c r="AX77" s="39"/>
      <c r="AY77" s="39"/>
      <c r="AZ77" s="170">
        <f t="shared" si="260"/>
        <v>672.75</v>
      </c>
      <c r="BB77" s="169"/>
      <c r="BC77" s="39"/>
      <c r="BD77" s="39">
        <f t="shared" si="261"/>
        <v>0</v>
      </c>
      <c r="BE77" s="39"/>
      <c r="BF77" s="39"/>
      <c r="BG77" s="39"/>
      <c r="BH77" s="170">
        <f t="shared" si="262"/>
        <v>0</v>
      </c>
      <c r="BJ77" s="169"/>
      <c r="BK77" s="39"/>
      <c r="BL77" s="39">
        <f t="shared" si="263"/>
        <v>0</v>
      </c>
      <c r="BM77" s="39"/>
      <c r="BN77" s="39"/>
      <c r="BO77" s="39"/>
      <c r="BP77" s="170">
        <f t="shared" si="264"/>
        <v>0</v>
      </c>
      <c r="BR77" s="169"/>
      <c r="BS77" s="39"/>
      <c r="BT77" s="39">
        <f t="shared" si="265"/>
        <v>0</v>
      </c>
      <c r="BU77" s="39"/>
      <c r="BV77" s="39"/>
      <c r="BW77" s="39"/>
      <c r="BX77" s="170">
        <f t="shared" si="266"/>
        <v>0</v>
      </c>
      <c r="BZ77" s="169"/>
      <c r="CA77" s="39"/>
      <c r="CB77" s="39">
        <f t="shared" si="267"/>
        <v>0</v>
      </c>
      <c r="CC77" s="39"/>
      <c r="CD77" s="39"/>
      <c r="CE77" s="39"/>
      <c r="CF77" s="170">
        <f t="shared" si="268"/>
        <v>0</v>
      </c>
      <c r="CH77" s="169"/>
      <c r="CI77" s="192">
        <f t="shared" si="269"/>
        <v>2340</v>
      </c>
      <c r="CJ77" s="192">
        <f t="shared" si="269"/>
        <v>351</v>
      </c>
      <c r="CK77" s="192">
        <f t="shared" si="269"/>
        <v>0</v>
      </c>
      <c r="CL77" s="192">
        <f t="shared" si="269"/>
        <v>0</v>
      </c>
      <c r="CM77" s="192">
        <f t="shared" si="269"/>
        <v>0</v>
      </c>
      <c r="CN77" s="170">
        <f t="shared" si="270"/>
        <v>2691</v>
      </c>
      <c r="CO77" s="243" t="str">
        <f t="shared" si="276"/>
        <v>OK</v>
      </c>
    </row>
    <row r="78" spans="1:93" ht="15.75" thickBot="1" x14ac:dyDescent="0.3">
      <c r="A78" s="3"/>
      <c r="B78" s="41" t="s">
        <v>130</v>
      </c>
      <c r="C78" s="225" t="s">
        <v>427</v>
      </c>
      <c r="D78" s="225" t="s">
        <v>269</v>
      </c>
      <c r="E78" s="169"/>
      <c r="F78" s="39">
        <f t="shared" si="248"/>
        <v>0</v>
      </c>
      <c r="G78" s="39">
        <f t="shared" si="249"/>
        <v>0</v>
      </c>
      <c r="H78" s="39"/>
      <c r="I78" s="39"/>
      <c r="J78" s="39"/>
      <c r="K78" s="170">
        <f t="shared" si="250"/>
        <v>0</v>
      </c>
      <c r="L78" s="243" t="str">
        <f t="shared" si="33"/>
        <v>OK</v>
      </c>
      <c r="N78" s="169"/>
      <c r="O78" s="39"/>
      <c r="P78" s="39">
        <f t="shared" si="272"/>
        <v>0</v>
      </c>
      <c r="Q78" s="39"/>
      <c r="R78" s="39"/>
      <c r="S78" s="39"/>
      <c r="T78" s="170">
        <f t="shared" si="273"/>
        <v>0</v>
      </c>
      <c r="V78" s="169"/>
      <c r="W78" s="39">
        <f>$F$78*0.1</f>
        <v>0</v>
      </c>
      <c r="X78" s="39">
        <f t="shared" si="274"/>
        <v>0</v>
      </c>
      <c r="Y78" s="39"/>
      <c r="Z78" s="39"/>
      <c r="AA78" s="39"/>
      <c r="AB78" s="170">
        <f t="shared" si="275"/>
        <v>0</v>
      </c>
      <c r="AD78" s="169"/>
      <c r="AE78" s="39">
        <f>$F$78*0.3</f>
        <v>0</v>
      </c>
      <c r="AF78" s="39">
        <f t="shared" si="255"/>
        <v>0</v>
      </c>
      <c r="AG78" s="39"/>
      <c r="AH78" s="39"/>
      <c r="AI78" s="39"/>
      <c r="AJ78" s="170">
        <f t="shared" si="256"/>
        <v>0</v>
      </c>
      <c r="AL78" s="169"/>
      <c r="AM78" s="39">
        <f>$F$78*0.3</f>
        <v>0</v>
      </c>
      <c r="AN78" s="39">
        <f t="shared" si="257"/>
        <v>0</v>
      </c>
      <c r="AO78" s="39"/>
      <c r="AP78" s="39"/>
      <c r="AQ78" s="39"/>
      <c r="AR78" s="170">
        <f t="shared" si="258"/>
        <v>0</v>
      </c>
      <c r="AT78" s="169"/>
      <c r="AU78" s="39">
        <f>$F$78*0.3</f>
        <v>0</v>
      </c>
      <c r="AV78" s="39">
        <f t="shared" si="259"/>
        <v>0</v>
      </c>
      <c r="AW78" s="39"/>
      <c r="AX78" s="39"/>
      <c r="AY78" s="39"/>
      <c r="AZ78" s="170">
        <f t="shared" si="260"/>
        <v>0</v>
      </c>
      <c r="BB78" s="169"/>
      <c r="BC78" s="39"/>
      <c r="BD78" s="39">
        <f t="shared" si="261"/>
        <v>0</v>
      </c>
      <c r="BE78" s="39"/>
      <c r="BF78" s="39"/>
      <c r="BG78" s="39"/>
      <c r="BH78" s="170">
        <f t="shared" si="262"/>
        <v>0</v>
      </c>
      <c r="BJ78" s="169"/>
      <c r="BK78" s="39"/>
      <c r="BL78" s="39">
        <f t="shared" si="263"/>
        <v>0</v>
      </c>
      <c r="BM78" s="39"/>
      <c r="BN78" s="39"/>
      <c r="BO78" s="39"/>
      <c r="BP78" s="170">
        <f t="shared" si="264"/>
        <v>0</v>
      </c>
      <c r="BR78" s="169"/>
      <c r="BS78" s="39"/>
      <c r="BT78" s="39">
        <f t="shared" si="265"/>
        <v>0</v>
      </c>
      <c r="BU78" s="39"/>
      <c r="BV78" s="39"/>
      <c r="BW78" s="39"/>
      <c r="BX78" s="170">
        <f t="shared" si="266"/>
        <v>0</v>
      </c>
      <c r="BZ78" s="169"/>
      <c r="CA78" s="39"/>
      <c r="CB78" s="39">
        <f t="shared" si="267"/>
        <v>0</v>
      </c>
      <c r="CC78" s="39"/>
      <c r="CD78" s="39"/>
      <c r="CE78" s="39"/>
      <c r="CF78" s="170">
        <f t="shared" si="268"/>
        <v>0</v>
      </c>
      <c r="CH78" s="169"/>
      <c r="CI78" s="192">
        <f t="shared" si="269"/>
        <v>0</v>
      </c>
      <c r="CJ78" s="192">
        <f t="shared" si="269"/>
        <v>0</v>
      </c>
      <c r="CK78" s="192">
        <f t="shared" si="269"/>
        <v>0</v>
      </c>
      <c r="CL78" s="192">
        <f t="shared" si="269"/>
        <v>0</v>
      </c>
      <c r="CM78" s="192">
        <f t="shared" si="269"/>
        <v>0</v>
      </c>
      <c r="CN78" s="170">
        <f t="shared" si="270"/>
        <v>0</v>
      </c>
      <c r="CO78" s="243" t="str">
        <f t="shared" si="276"/>
        <v>OK</v>
      </c>
    </row>
    <row r="79" spans="1:93" ht="15.75" thickBot="1" x14ac:dyDescent="0.3">
      <c r="A79" s="3"/>
      <c r="B79" s="41"/>
      <c r="C79" s="93"/>
      <c r="D79" s="7"/>
      <c r="E79" s="169"/>
      <c r="F79" s="39">
        <f t="shared" si="248"/>
        <v>0</v>
      </c>
      <c r="G79" s="39">
        <f t="shared" si="249"/>
        <v>0</v>
      </c>
      <c r="H79" s="39"/>
      <c r="I79" s="39"/>
      <c r="J79" s="39"/>
      <c r="K79" s="170">
        <f t="shared" si="250"/>
        <v>0</v>
      </c>
      <c r="L79" s="243" t="str">
        <f t="shared" si="33"/>
        <v>OK</v>
      </c>
      <c r="N79" s="169"/>
      <c r="O79" s="39"/>
      <c r="P79" s="39">
        <f t="shared" si="272"/>
        <v>0</v>
      </c>
      <c r="Q79" s="39"/>
      <c r="R79" s="39"/>
      <c r="S79" s="39"/>
      <c r="T79" s="170">
        <f t="shared" si="273"/>
        <v>0</v>
      </c>
      <c r="V79" s="169"/>
      <c r="W79" s="39"/>
      <c r="X79" s="39">
        <f t="shared" si="274"/>
        <v>0</v>
      </c>
      <c r="Y79" s="39"/>
      <c r="Z79" s="39"/>
      <c r="AA79" s="39"/>
      <c r="AB79" s="170">
        <f t="shared" si="275"/>
        <v>0</v>
      </c>
      <c r="AD79" s="169"/>
      <c r="AE79" s="39"/>
      <c r="AF79" s="39">
        <f t="shared" si="255"/>
        <v>0</v>
      </c>
      <c r="AG79" s="39"/>
      <c r="AH79" s="39"/>
      <c r="AI79" s="39"/>
      <c r="AJ79" s="170">
        <f t="shared" si="256"/>
        <v>0</v>
      </c>
      <c r="AL79" s="169"/>
      <c r="AM79" s="39"/>
      <c r="AN79" s="39">
        <f t="shared" si="257"/>
        <v>0</v>
      </c>
      <c r="AO79" s="39"/>
      <c r="AP79" s="39"/>
      <c r="AQ79" s="39"/>
      <c r="AR79" s="170">
        <f t="shared" si="258"/>
        <v>0</v>
      </c>
      <c r="AT79" s="169"/>
      <c r="AU79" s="39"/>
      <c r="AV79" s="39">
        <f t="shared" si="259"/>
        <v>0</v>
      </c>
      <c r="AW79" s="39"/>
      <c r="AX79" s="39"/>
      <c r="AY79" s="39"/>
      <c r="AZ79" s="170">
        <f t="shared" si="260"/>
        <v>0</v>
      </c>
      <c r="BB79" s="169"/>
      <c r="BC79" s="39"/>
      <c r="BD79" s="39">
        <f t="shared" si="261"/>
        <v>0</v>
      </c>
      <c r="BE79" s="39"/>
      <c r="BF79" s="39"/>
      <c r="BG79" s="39"/>
      <c r="BH79" s="170">
        <f t="shared" si="262"/>
        <v>0</v>
      </c>
      <c r="BJ79" s="169"/>
      <c r="BK79" s="39"/>
      <c r="BL79" s="39">
        <f t="shared" si="263"/>
        <v>0</v>
      </c>
      <c r="BM79" s="39"/>
      <c r="BN79" s="39"/>
      <c r="BO79" s="39"/>
      <c r="BP79" s="170">
        <f t="shared" si="264"/>
        <v>0</v>
      </c>
      <c r="BR79" s="169"/>
      <c r="BS79" s="39"/>
      <c r="BT79" s="39">
        <f t="shared" si="265"/>
        <v>0</v>
      </c>
      <c r="BU79" s="39"/>
      <c r="BV79" s="39"/>
      <c r="BW79" s="39"/>
      <c r="BX79" s="170">
        <f t="shared" si="266"/>
        <v>0</v>
      </c>
      <c r="BZ79" s="169"/>
      <c r="CA79" s="39"/>
      <c r="CB79" s="39">
        <f t="shared" si="267"/>
        <v>0</v>
      </c>
      <c r="CC79" s="39"/>
      <c r="CD79" s="39"/>
      <c r="CE79" s="39"/>
      <c r="CF79" s="170">
        <f t="shared" si="268"/>
        <v>0</v>
      </c>
      <c r="CH79" s="169"/>
      <c r="CI79" s="192">
        <f t="shared" si="269"/>
        <v>0</v>
      </c>
      <c r="CJ79" s="192">
        <f t="shared" si="269"/>
        <v>0</v>
      </c>
      <c r="CK79" s="192">
        <f t="shared" si="269"/>
        <v>0</v>
      </c>
      <c r="CL79" s="192">
        <f t="shared" si="269"/>
        <v>0</v>
      </c>
      <c r="CM79" s="192">
        <f t="shared" si="269"/>
        <v>0</v>
      </c>
      <c r="CN79" s="170">
        <f t="shared" si="270"/>
        <v>0</v>
      </c>
      <c r="CO79" s="243" t="str">
        <f t="shared" si="276"/>
        <v>OK</v>
      </c>
    </row>
    <row r="80" spans="1:93" ht="15.75" thickBot="1" x14ac:dyDescent="0.3">
      <c r="A80" s="3"/>
      <c r="B80" s="41"/>
      <c r="C80" s="93"/>
      <c r="D80" s="7"/>
      <c r="E80" s="169"/>
      <c r="F80" s="39">
        <f t="shared" si="248"/>
        <v>0</v>
      </c>
      <c r="G80" s="39">
        <f t="shared" si="249"/>
        <v>0</v>
      </c>
      <c r="H80" s="39"/>
      <c r="I80" s="39"/>
      <c r="J80" s="39"/>
      <c r="K80" s="170">
        <f t="shared" si="250"/>
        <v>0</v>
      </c>
      <c r="L80" s="243" t="str">
        <f t="shared" si="33"/>
        <v>OK</v>
      </c>
      <c r="N80" s="169"/>
      <c r="O80" s="39"/>
      <c r="P80" s="39">
        <f t="shared" si="272"/>
        <v>0</v>
      </c>
      <c r="Q80" s="39"/>
      <c r="R80" s="39"/>
      <c r="S80" s="39"/>
      <c r="T80" s="170">
        <f t="shared" si="273"/>
        <v>0</v>
      </c>
      <c r="V80" s="169"/>
      <c r="W80" s="39"/>
      <c r="X80" s="39">
        <f t="shared" si="274"/>
        <v>0</v>
      </c>
      <c r="Y80" s="39"/>
      <c r="Z80" s="39"/>
      <c r="AA80" s="39"/>
      <c r="AB80" s="170">
        <f t="shared" si="275"/>
        <v>0</v>
      </c>
      <c r="AD80" s="169"/>
      <c r="AE80" s="39"/>
      <c r="AF80" s="39">
        <f t="shared" si="255"/>
        <v>0</v>
      </c>
      <c r="AG80" s="39"/>
      <c r="AH80" s="39"/>
      <c r="AI80" s="39"/>
      <c r="AJ80" s="170">
        <f t="shared" si="256"/>
        <v>0</v>
      </c>
      <c r="AL80" s="169"/>
      <c r="AM80" s="39"/>
      <c r="AN80" s="39">
        <f t="shared" si="257"/>
        <v>0</v>
      </c>
      <c r="AO80" s="39"/>
      <c r="AP80" s="39"/>
      <c r="AQ80" s="39"/>
      <c r="AR80" s="170">
        <f t="shared" si="258"/>
        <v>0</v>
      </c>
      <c r="AT80" s="169"/>
      <c r="AU80" s="39"/>
      <c r="AV80" s="39">
        <f t="shared" si="259"/>
        <v>0</v>
      </c>
      <c r="AW80" s="39"/>
      <c r="AX80" s="39"/>
      <c r="AY80" s="39"/>
      <c r="AZ80" s="170">
        <f t="shared" si="260"/>
        <v>0</v>
      </c>
      <c r="BB80" s="169"/>
      <c r="BC80" s="39"/>
      <c r="BD80" s="39">
        <f t="shared" si="261"/>
        <v>0</v>
      </c>
      <c r="BE80" s="39"/>
      <c r="BF80" s="39"/>
      <c r="BG80" s="39"/>
      <c r="BH80" s="170">
        <f t="shared" si="262"/>
        <v>0</v>
      </c>
      <c r="BJ80" s="169"/>
      <c r="BK80" s="39"/>
      <c r="BL80" s="39">
        <f t="shared" si="263"/>
        <v>0</v>
      </c>
      <c r="BM80" s="39"/>
      <c r="BN80" s="39"/>
      <c r="BO80" s="39"/>
      <c r="BP80" s="170">
        <f t="shared" si="264"/>
        <v>0</v>
      </c>
      <c r="BR80" s="169"/>
      <c r="BS80" s="39"/>
      <c r="BT80" s="39">
        <f t="shared" si="265"/>
        <v>0</v>
      </c>
      <c r="BU80" s="39"/>
      <c r="BV80" s="39"/>
      <c r="BW80" s="39"/>
      <c r="BX80" s="170">
        <f t="shared" si="266"/>
        <v>0</v>
      </c>
      <c r="BZ80" s="169"/>
      <c r="CA80" s="39"/>
      <c r="CB80" s="39">
        <f t="shared" si="267"/>
        <v>0</v>
      </c>
      <c r="CC80" s="39"/>
      <c r="CD80" s="39"/>
      <c r="CE80" s="39"/>
      <c r="CF80" s="170">
        <f t="shared" si="268"/>
        <v>0</v>
      </c>
      <c r="CH80" s="169"/>
      <c r="CI80" s="192">
        <f t="shared" si="269"/>
        <v>0</v>
      </c>
      <c r="CJ80" s="192">
        <f t="shared" si="269"/>
        <v>0</v>
      </c>
      <c r="CK80" s="192">
        <f t="shared" si="269"/>
        <v>0</v>
      </c>
      <c r="CL80" s="192">
        <f t="shared" si="269"/>
        <v>0</v>
      </c>
      <c r="CM80" s="192">
        <f t="shared" si="269"/>
        <v>0</v>
      </c>
      <c r="CN80" s="170">
        <f t="shared" si="270"/>
        <v>0</v>
      </c>
      <c r="CO80" s="243" t="str">
        <f t="shared" si="276"/>
        <v>OK</v>
      </c>
    </row>
    <row r="81" spans="1:93" ht="15.75" thickBot="1" x14ac:dyDescent="0.3">
      <c r="A81" s="80"/>
      <c r="B81" s="136" t="s">
        <v>362</v>
      </c>
      <c r="C81" s="136"/>
      <c r="D81" s="137"/>
      <c r="E81" s="185"/>
      <c r="F81" s="155"/>
      <c r="G81" s="155"/>
      <c r="H81" s="155"/>
      <c r="I81" s="155"/>
      <c r="J81" s="155"/>
      <c r="K81" s="186"/>
      <c r="L81" s="243" t="str">
        <f t="shared" si="33"/>
        <v>OK</v>
      </c>
      <c r="N81" s="185"/>
      <c r="O81" s="155"/>
      <c r="P81" s="155"/>
      <c r="Q81" s="155"/>
      <c r="R81" s="155"/>
      <c r="S81" s="155"/>
      <c r="T81" s="186"/>
      <c r="V81" s="185"/>
      <c r="W81" s="155"/>
      <c r="X81" s="155"/>
      <c r="Y81" s="155"/>
      <c r="Z81" s="155"/>
      <c r="AA81" s="155"/>
      <c r="AB81" s="186"/>
      <c r="AD81" s="185"/>
      <c r="AE81" s="155"/>
      <c r="AF81" s="155"/>
      <c r="AG81" s="155"/>
      <c r="AH81" s="155"/>
      <c r="AI81" s="155"/>
      <c r="AJ81" s="186"/>
      <c r="AL81" s="185"/>
      <c r="AM81" s="155"/>
      <c r="AN81" s="155"/>
      <c r="AO81" s="155"/>
      <c r="AP81" s="155"/>
      <c r="AQ81" s="155"/>
      <c r="AR81" s="186"/>
      <c r="AT81" s="185"/>
      <c r="AU81" s="155"/>
      <c r="AV81" s="155"/>
      <c r="AW81" s="155"/>
      <c r="AX81" s="155"/>
      <c r="AY81" s="155"/>
      <c r="AZ81" s="186"/>
      <c r="BB81" s="185"/>
      <c r="BC81" s="155"/>
      <c r="BD81" s="155"/>
      <c r="BE81" s="155"/>
      <c r="BF81" s="155"/>
      <c r="BG81" s="155"/>
      <c r="BH81" s="186"/>
      <c r="BJ81" s="185"/>
      <c r="BK81" s="155"/>
      <c r="BL81" s="155"/>
      <c r="BM81" s="155"/>
      <c r="BN81" s="155"/>
      <c r="BO81" s="155"/>
      <c r="BP81" s="186"/>
      <c r="BR81" s="185"/>
      <c r="BS81" s="155"/>
      <c r="BT81" s="155"/>
      <c r="BU81" s="155"/>
      <c r="BV81" s="155"/>
      <c r="BW81" s="155"/>
      <c r="BX81" s="186"/>
      <c r="BZ81" s="185"/>
      <c r="CA81" s="155"/>
      <c r="CB81" s="155"/>
      <c r="CC81" s="155"/>
      <c r="CD81" s="155"/>
      <c r="CE81" s="155"/>
      <c r="CF81" s="186"/>
      <c r="CH81" s="185"/>
      <c r="CI81" s="155"/>
      <c r="CJ81" s="155"/>
      <c r="CK81" s="155"/>
      <c r="CL81" s="155"/>
      <c r="CM81" s="155"/>
      <c r="CN81" s="186"/>
      <c r="CO81" s="243" t="str">
        <f t="shared" si="276"/>
        <v>OK</v>
      </c>
    </row>
    <row r="82" spans="1:93" ht="15.75" thickBot="1" x14ac:dyDescent="0.3">
      <c r="A82" s="3"/>
      <c r="B82" s="21" t="s">
        <v>330</v>
      </c>
      <c r="C82" s="225" t="s">
        <v>429</v>
      </c>
      <c r="D82" s="225" t="s">
        <v>224</v>
      </c>
      <c r="E82" s="169">
        <v>12</v>
      </c>
      <c r="F82" s="39">
        <f t="shared" ref="F82:F88" si="278">E82*$C$2</f>
        <v>1560</v>
      </c>
      <c r="G82" s="39">
        <f t="shared" si="226"/>
        <v>234</v>
      </c>
      <c r="H82" s="39"/>
      <c r="I82" s="39"/>
      <c r="J82" s="39"/>
      <c r="K82" s="170">
        <f t="shared" si="227"/>
        <v>1794</v>
      </c>
      <c r="L82" s="243" t="str">
        <f t="shared" si="33"/>
        <v>OK</v>
      </c>
      <c r="N82" s="169"/>
      <c r="O82" s="39"/>
      <c r="P82" s="39">
        <f t="shared" ref="P82:P88" si="279">O82*0.15</f>
        <v>0</v>
      </c>
      <c r="Q82" s="39"/>
      <c r="R82" s="39"/>
      <c r="S82" s="39"/>
      <c r="T82" s="170">
        <f t="shared" ref="T82:T88" si="280">O82+P82+Q82+R82+S82</f>
        <v>0</v>
      </c>
      <c r="V82" s="169"/>
      <c r="W82" s="39">
        <f>F82</f>
        <v>1560</v>
      </c>
      <c r="X82" s="39">
        <f t="shared" ref="X82:X88" si="281">W82*0.15</f>
        <v>234</v>
      </c>
      <c r="Y82" s="39"/>
      <c r="Z82" s="39"/>
      <c r="AA82" s="39"/>
      <c r="AB82" s="170">
        <f t="shared" ref="AB82:AB88" si="282">W82+X82+Y82+Z82+AA82</f>
        <v>1794</v>
      </c>
      <c r="AD82" s="169"/>
      <c r="AE82" s="39"/>
      <c r="AF82" s="39">
        <f t="shared" ref="AF82:AF88" si="283">AE82*0.15</f>
        <v>0</v>
      </c>
      <c r="AG82" s="39"/>
      <c r="AH82" s="39"/>
      <c r="AI82" s="39"/>
      <c r="AJ82" s="170">
        <f t="shared" ref="AJ82:AJ88" si="284">AE82+AF82+AG82+AH82+AI82</f>
        <v>0</v>
      </c>
      <c r="AL82" s="169"/>
      <c r="AM82" s="39"/>
      <c r="AN82" s="39">
        <f t="shared" ref="AN82:AN88" si="285">AM82*0.15</f>
        <v>0</v>
      </c>
      <c r="AO82" s="39"/>
      <c r="AP82" s="39"/>
      <c r="AQ82" s="39"/>
      <c r="AR82" s="170">
        <f t="shared" ref="AR82:AR88" si="286">AM82+AN82+AO82+AP82+AQ82</f>
        <v>0</v>
      </c>
      <c r="AT82" s="169"/>
      <c r="AU82" s="39"/>
      <c r="AV82" s="39">
        <f t="shared" ref="AV82:AV88" si="287">AU82*0.15</f>
        <v>0</v>
      </c>
      <c r="AW82" s="39"/>
      <c r="AX82" s="39"/>
      <c r="AY82" s="39"/>
      <c r="AZ82" s="170">
        <f t="shared" ref="AZ82:AZ88" si="288">AU82+AV82+AW82+AX82+AY82</f>
        <v>0</v>
      </c>
      <c r="BB82" s="169"/>
      <c r="BC82" s="39"/>
      <c r="BD82" s="39">
        <f t="shared" ref="BD82:BD88" si="289">BC82*0.15</f>
        <v>0</v>
      </c>
      <c r="BE82" s="39"/>
      <c r="BF82" s="39"/>
      <c r="BG82" s="39"/>
      <c r="BH82" s="170">
        <f t="shared" ref="BH82:BH88" si="290">BC82+BD82+BE82+BF82+BG82</f>
        <v>0</v>
      </c>
      <c r="BJ82" s="169"/>
      <c r="BK82" s="39"/>
      <c r="BL82" s="39">
        <f t="shared" ref="BL82:BL88" si="291">BK82*0.15</f>
        <v>0</v>
      </c>
      <c r="BM82" s="39"/>
      <c r="BN82" s="39"/>
      <c r="BO82" s="39"/>
      <c r="BP82" s="170">
        <f t="shared" ref="BP82:BP88" si="292">BK82+BL82+BM82+BN82+BO82</f>
        <v>0</v>
      </c>
      <c r="BR82" s="169"/>
      <c r="BS82" s="39"/>
      <c r="BT82" s="39">
        <f t="shared" ref="BT82:BT88" si="293">BS82*0.15</f>
        <v>0</v>
      </c>
      <c r="BU82" s="39"/>
      <c r="BV82" s="39"/>
      <c r="BW82" s="39"/>
      <c r="BX82" s="170">
        <f t="shared" ref="BX82:BX88" si="294">BS82+BT82+BU82+BV82+BW82</f>
        <v>0</v>
      </c>
      <c r="BZ82" s="169"/>
      <c r="CA82" s="39"/>
      <c r="CB82" s="39">
        <f t="shared" ref="CB82:CB88" si="295">CA82*0.15</f>
        <v>0</v>
      </c>
      <c r="CC82" s="39"/>
      <c r="CD82" s="39"/>
      <c r="CE82" s="39"/>
      <c r="CF82" s="170">
        <f t="shared" ref="CF82:CF88" si="296">CA82+CB82+CC82+CD82+CE82</f>
        <v>0</v>
      </c>
      <c r="CH82" s="169"/>
      <c r="CI82" s="192">
        <f t="shared" ref="CI82:CM88" si="297">O82+W82+AE82+AM82+AU82+BC82+BK82+BS82+CA82</f>
        <v>1560</v>
      </c>
      <c r="CJ82" s="192">
        <f t="shared" si="297"/>
        <v>234</v>
      </c>
      <c r="CK82" s="192">
        <f t="shared" si="297"/>
        <v>0</v>
      </c>
      <c r="CL82" s="192">
        <f t="shared" si="297"/>
        <v>0</v>
      </c>
      <c r="CM82" s="192">
        <f t="shared" si="297"/>
        <v>0</v>
      </c>
      <c r="CN82" s="170">
        <f t="shared" ref="CN82:CN88" si="298">CI82+CJ82+CK82+CL82+CM82</f>
        <v>1794</v>
      </c>
      <c r="CO82" s="243" t="str">
        <f t="shared" si="276"/>
        <v>OK</v>
      </c>
    </row>
    <row r="83" spans="1:93" ht="45.75" thickBot="1" x14ac:dyDescent="0.3">
      <c r="A83" s="3"/>
      <c r="B83" s="41" t="s">
        <v>331</v>
      </c>
      <c r="C83" s="225" t="s">
        <v>429</v>
      </c>
      <c r="D83" s="225" t="s">
        <v>432</v>
      </c>
      <c r="E83" s="169">
        <v>40</v>
      </c>
      <c r="F83" s="39">
        <f t="shared" si="278"/>
        <v>5200</v>
      </c>
      <c r="G83" s="39">
        <f t="shared" si="226"/>
        <v>780</v>
      </c>
      <c r="H83" s="39"/>
      <c r="I83" s="39"/>
      <c r="J83" s="39"/>
      <c r="K83" s="170">
        <f t="shared" si="227"/>
        <v>5980</v>
      </c>
      <c r="L83" s="243" t="str">
        <f t="shared" si="33"/>
        <v>OK</v>
      </c>
      <c r="N83" s="169"/>
      <c r="O83" s="39"/>
      <c r="P83" s="39">
        <f t="shared" si="279"/>
        <v>0</v>
      </c>
      <c r="Q83" s="39"/>
      <c r="R83" s="39"/>
      <c r="S83" s="39"/>
      <c r="T83" s="170">
        <f t="shared" si="280"/>
        <v>0</v>
      </c>
      <c r="V83" s="169"/>
      <c r="W83" s="39">
        <f>F83</f>
        <v>5200</v>
      </c>
      <c r="X83" s="39">
        <f t="shared" si="281"/>
        <v>780</v>
      </c>
      <c r="Y83" s="39">
        <f>H83</f>
        <v>0</v>
      </c>
      <c r="Z83" s="39">
        <f t="shared" ref="Z83" si="299">Y83*0.15</f>
        <v>0</v>
      </c>
      <c r="AA83" s="39"/>
      <c r="AB83" s="170">
        <f t="shared" si="282"/>
        <v>5980</v>
      </c>
      <c r="AD83" s="169"/>
      <c r="AE83" s="39"/>
      <c r="AF83" s="39">
        <f t="shared" si="283"/>
        <v>0</v>
      </c>
      <c r="AG83" s="39"/>
      <c r="AH83" s="39"/>
      <c r="AI83" s="39"/>
      <c r="AJ83" s="170">
        <f t="shared" si="284"/>
        <v>0</v>
      </c>
      <c r="AL83" s="169"/>
      <c r="AM83" s="39"/>
      <c r="AN83" s="39">
        <f t="shared" si="285"/>
        <v>0</v>
      </c>
      <c r="AO83" s="39"/>
      <c r="AP83" s="39"/>
      <c r="AQ83" s="39"/>
      <c r="AR83" s="170">
        <f t="shared" si="286"/>
        <v>0</v>
      </c>
      <c r="AT83" s="169"/>
      <c r="AU83" s="39"/>
      <c r="AV83" s="39">
        <f t="shared" si="287"/>
        <v>0</v>
      </c>
      <c r="AW83" s="39"/>
      <c r="AX83" s="39"/>
      <c r="AY83" s="39"/>
      <c r="AZ83" s="170">
        <f t="shared" si="288"/>
        <v>0</v>
      </c>
      <c r="BB83" s="169"/>
      <c r="BC83" s="39"/>
      <c r="BD83" s="39">
        <f t="shared" si="289"/>
        <v>0</v>
      </c>
      <c r="BE83" s="39"/>
      <c r="BF83" s="39"/>
      <c r="BG83" s="39"/>
      <c r="BH83" s="170">
        <f t="shared" si="290"/>
        <v>0</v>
      </c>
      <c r="BJ83" s="169"/>
      <c r="BK83" s="39"/>
      <c r="BL83" s="39">
        <f t="shared" si="291"/>
        <v>0</v>
      </c>
      <c r="BM83" s="39"/>
      <c r="BN83" s="39"/>
      <c r="BO83" s="39"/>
      <c r="BP83" s="170">
        <f t="shared" si="292"/>
        <v>0</v>
      </c>
      <c r="BR83" s="169"/>
      <c r="BS83" s="39"/>
      <c r="BT83" s="39">
        <f t="shared" si="293"/>
        <v>0</v>
      </c>
      <c r="BU83" s="39"/>
      <c r="BV83" s="39"/>
      <c r="BW83" s="39"/>
      <c r="BX83" s="170">
        <f t="shared" si="294"/>
        <v>0</v>
      </c>
      <c r="BZ83" s="169"/>
      <c r="CA83" s="39"/>
      <c r="CB83" s="39">
        <f t="shared" si="295"/>
        <v>0</v>
      </c>
      <c r="CC83" s="39"/>
      <c r="CD83" s="39"/>
      <c r="CE83" s="39"/>
      <c r="CF83" s="170">
        <f t="shared" si="296"/>
        <v>0</v>
      </c>
      <c r="CH83" s="169"/>
      <c r="CI83" s="192">
        <f t="shared" si="297"/>
        <v>5200</v>
      </c>
      <c r="CJ83" s="192">
        <f t="shared" si="297"/>
        <v>780</v>
      </c>
      <c r="CK83" s="192">
        <f t="shared" si="297"/>
        <v>0</v>
      </c>
      <c r="CL83" s="192">
        <f t="shared" si="297"/>
        <v>0</v>
      </c>
      <c r="CM83" s="192">
        <f t="shared" si="297"/>
        <v>0</v>
      </c>
      <c r="CN83" s="170">
        <f t="shared" si="298"/>
        <v>5980</v>
      </c>
      <c r="CO83" s="243" t="str">
        <f t="shared" si="276"/>
        <v>OK</v>
      </c>
    </row>
    <row r="84" spans="1:93" ht="45.75" hidden="1" thickBot="1" x14ac:dyDescent="0.3">
      <c r="A84" s="3"/>
      <c r="B84" s="41" t="s">
        <v>332</v>
      </c>
      <c r="C84" s="225" t="s">
        <v>429</v>
      </c>
      <c r="D84" s="225" t="s">
        <v>432</v>
      </c>
      <c r="E84" s="169"/>
      <c r="F84" s="39">
        <f t="shared" si="278"/>
        <v>0</v>
      </c>
      <c r="G84" s="39">
        <f t="shared" si="226"/>
        <v>0</v>
      </c>
      <c r="H84" s="39"/>
      <c r="I84" s="39"/>
      <c r="J84" s="39"/>
      <c r="K84" s="170">
        <f t="shared" si="227"/>
        <v>0</v>
      </c>
      <c r="L84" s="243" t="str">
        <f t="shared" si="33"/>
        <v>OK</v>
      </c>
      <c r="N84" s="169"/>
      <c r="O84" s="39"/>
      <c r="P84" s="39">
        <f t="shared" si="279"/>
        <v>0</v>
      </c>
      <c r="Q84" s="39"/>
      <c r="R84" s="39"/>
      <c r="S84" s="39"/>
      <c r="T84" s="170">
        <f t="shared" si="280"/>
        <v>0</v>
      </c>
      <c r="V84" s="169"/>
      <c r="W84" s="39">
        <f>F84</f>
        <v>0</v>
      </c>
      <c r="X84" s="39">
        <f t="shared" ref="X84:Z84" si="300">G84</f>
        <v>0</v>
      </c>
      <c r="Y84" s="39">
        <f t="shared" si="300"/>
        <v>0</v>
      </c>
      <c r="Z84" s="39">
        <f t="shared" si="300"/>
        <v>0</v>
      </c>
      <c r="AA84" s="39"/>
      <c r="AB84" s="170">
        <f t="shared" si="282"/>
        <v>0</v>
      </c>
      <c r="AD84" s="169"/>
      <c r="AE84" s="39"/>
      <c r="AF84" s="39">
        <f t="shared" si="283"/>
        <v>0</v>
      </c>
      <c r="AG84" s="39"/>
      <c r="AH84" s="39"/>
      <c r="AI84" s="39"/>
      <c r="AJ84" s="170">
        <f t="shared" si="284"/>
        <v>0</v>
      </c>
      <c r="AL84" s="169"/>
      <c r="AM84" s="39"/>
      <c r="AN84" s="39">
        <f t="shared" si="285"/>
        <v>0</v>
      </c>
      <c r="AO84" s="39"/>
      <c r="AP84" s="39"/>
      <c r="AQ84" s="39"/>
      <c r="AR84" s="170">
        <f t="shared" si="286"/>
        <v>0</v>
      </c>
      <c r="AT84" s="169"/>
      <c r="AU84" s="39"/>
      <c r="AV84" s="39">
        <f t="shared" si="287"/>
        <v>0</v>
      </c>
      <c r="AW84" s="39"/>
      <c r="AX84" s="39"/>
      <c r="AY84" s="39"/>
      <c r="AZ84" s="170">
        <f t="shared" si="288"/>
        <v>0</v>
      </c>
      <c r="BB84" s="169"/>
      <c r="BC84" s="39"/>
      <c r="BD84" s="39">
        <f t="shared" si="289"/>
        <v>0</v>
      </c>
      <c r="BE84" s="39"/>
      <c r="BF84" s="39"/>
      <c r="BG84" s="39"/>
      <c r="BH84" s="170">
        <f t="shared" si="290"/>
        <v>0</v>
      </c>
      <c r="BJ84" s="169"/>
      <c r="BK84" s="39"/>
      <c r="BL84" s="39">
        <f t="shared" si="291"/>
        <v>0</v>
      </c>
      <c r="BM84" s="39"/>
      <c r="BN84" s="39"/>
      <c r="BO84" s="39"/>
      <c r="BP84" s="170">
        <f t="shared" si="292"/>
        <v>0</v>
      </c>
      <c r="BR84" s="169"/>
      <c r="BS84" s="39"/>
      <c r="BT84" s="39">
        <f t="shared" si="293"/>
        <v>0</v>
      </c>
      <c r="BU84" s="39"/>
      <c r="BV84" s="39"/>
      <c r="BW84" s="39"/>
      <c r="BX84" s="170">
        <f t="shared" si="294"/>
        <v>0</v>
      </c>
      <c r="BZ84" s="169"/>
      <c r="CA84" s="39"/>
      <c r="CB84" s="39">
        <f t="shared" si="295"/>
        <v>0</v>
      </c>
      <c r="CC84" s="39"/>
      <c r="CD84" s="39"/>
      <c r="CE84" s="39"/>
      <c r="CF84" s="170">
        <f t="shared" si="296"/>
        <v>0</v>
      </c>
      <c r="CH84" s="169"/>
      <c r="CI84" s="192">
        <f t="shared" si="297"/>
        <v>0</v>
      </c>
      <c r="CJ84" s="192">
        <f t="shared" si="297"/>
        <v>0</v>
      </c>
      <c r="CK84" s="192">
        <f t="shared" si="297"/>
        <v>0</v>
      </c>
      <c r="CL84" s="192">
        <f t="shared" si="297"/>
        <v>0</v>
      </c>
      <c r="CM84" s="192">
        <f t="shared" si="297"/>
        <v>0</v>
      </c>
      <c r="CN84" s="170">
        <f t="shared" si="298"/>
        <v>0</v>
      </c>
      <c r="CO84" s="243" t="str">
        <f t="shared" si="276"/>
        <v>OK</v>
      </c>
    </row>
    <row r="85" spans="1:93" ht="15.75" thickBot="1" x14ac:dyDescent="0.3">
      <c r="A85" s="3"/>
      <c r="B85" s="41" t="s">
        <v>334</v>
      </c>
      <c r="C85" s="225" t="s">
        <v>429</v>
      </c>
      <c r="D85" s="225" t="s">
        <v>269</v>
      </c>
      <c r="E85" s="169">
        <v>20</v>
      </c>
      <c r="F85" s="39">
        <f t="shared" si="278"/>
        <v>2600</v>
      </c>
      <c r="G85" s="39">
        <f t="shared" si="226"/>
        <v>390</v>
      </c>
      <c r="H85" s="39"/>
      <c r="I85" s="39"/>
      <c r="J85" s="39"/>
      <c r="K85" s="170">
        <f t="shared" si="227"/>
        <v>2990</v>
      </c>
      <c r="L85" s="243" t="str">
        <f t="shared" si="33"/>
        <v>OK</v>
      </c>
      <c r="N85" s="169"/>
      <c r="O85" s="39"/>
      <c r="P85" s="39">
        <f t="shared" si="279"/>
        <v>0</v>
      </c>
      <c r="Q85" s="39"/>
      <c r="R85" s="39"/>
      <c r="S85" s="39"/>
      <c r="T85" s="170">
        <f t="shared" si="280"/>
        <v>0</v>
      </c>
      <c r="V85" s="169"/>
      <c r="W85" s="39">
        <f>F85</f>
        <v>2600</v>
      </c>
      <c r="X85" s="39">
        <f t="shared" si="281"/>
        <v>390</v>
      </c>
      <c r="Y85" s="39"/>
      <c r="Z85" s="39"/>
      <c r="AA85" s="39"/>
      <c r="AB85" s="170">
        <f t="shared" si="282"/>
        <v>2990</v>
      </c>
      <c r="AD85" s="169"/>
      <c r="AE85" s="39"/>
      <c r="AF85" s="39">
        <f t="shared" si="283"/>
        <v>0</v>
      </c>
      <c r="AG85" s="39"/>
      <c r="AH85" s="39"/>
      <c r="AI85" s="39"/>
      <c r="AJ85" s="170">
        <f t="shared" si="284"/>
        <v>0</v>
      </c>
      <c r="AL85" s="169"/>
      <c r="AM85" s="39"/>
      <c r="AN85" s="39">
        <f t="shared" si="285"/>
        <v>0</v>
      </c>
      <c r="AO85" s="39"/>
      <c r="AP85" s="39"/>
      <c r="AQ85" s="39"/>
      <c r="AR85" s="170">
        <f t="shared" si="286"/>
        <v>0</v>
      </c>
      <c r="AT85" s="169"/>
      <c r="AU85" s="39"/>
      <c r="AV85" s="39">
        <f t="shared" si="287"/>
        <v>0</v>
      </c>
      <c r="AW85" s="39"/>
      <c r="AX85" s="39"/>
      <c r="AY85" s="39"/>
      <c r="AZ85" s="170">
        <f t="shared" si="288"/>
        <v>0</v>
      </c>
      <c r="BB85" s="169"/>
      <c r="BC85" s="39"/>
      <c r="BD85" s="39">
        <f t="shared" si="289"/>
        <v>0</v>
      </c>
      <c r="BE85" s="39"/>
      <c r="BF85" s="39"/>
      <c r="BG85" s="39"/>
      <c r="BH85" s="170">
        <f t="shared" si="290"/>
        <v>0</v>
      </c>
      <c r="BJ85" s="169"/>
      <c r="BK85" s="39"/>
      <c r="BL85" s="39">
        <f t="shared" si="291"/>
        <v>0</v>
      </c>
      <c r="BM85" s="39"/>
      <c r="BN85" s="39"/>
      <c r="BO85" s="39"/>
      <c r="BP85" s="170">
        <f t="shared" si="292"/>
        <v>0</v>
      </c>
      <c r="BR85" s="169"/>
      <c r="BS85" s="39"/>
      <c r="BT85" s="39">
        <f t="shared" si="293"/>
        <v>0</v>
      </c>
      <c r="BU85" s="39"/>
      <c r="BV85" s="39"/>
      <c r="BW85" s="39"/>
      <c r="BX85" s="170">
        <f t="shared" si="294"/>
        <v>0</v>
      </c>
      <c r="BZ85" s="169"/>
      <c r="CA85" s="39"/>
      <c r="CB85" s="39">
        <f t="shared" si="295"/>
        <v>0</v>
      </c>
      <c r="CC85" s="39"/>
      <c r="CD85" s="39"/>
      <c r="CE85" s="39"/>
      <c r="CF85" s="170">
        <f t="shared" si="296"/>
        <v>0</v>
      </c>
      <c r="CH85" s="169"/>
      <c r="CI85" s="192">
        <f t="shared" si="297"/>
        <v>2600</v>
      </c>
      <c r="CJ85" s="192">
        <f t="shared" si="297"/>
        <v>390</v>
      </c>
      <c r="CK85" s="192">
        <f t="shared" si="297"/>
        <v>0</v>
      </c>
      <c r="CL85" s="192">
        <f t="shared" si="297"/>
        <v>0</v>
      </c>
      <c r="CM85" s="192">
        <f t="shared" si="297"/>
        <v>0</v>
      </c>
      <c r="CN85" s="170">
        <f t="shared" si="298"/>
        <v>2990</v>
      </c>
      <c r="CO85" s="243" t="str">
        <f t="shared" si="276"/>
        <v>OK</v>
      </c>
    </row>
    <row r="86" spans="1:93" ht="15.75" thickBot="1" x14ac:dyDescent="0.3">
      <c r="A86" s="3"/>
      <c r="B86" s="41" t="s">
        <v>227</v>
      </c>
      <c r="C86" s="225" t="s">
        <v>429</v>
      </c>
      <c r="D86" s="225" t="s">
        <v>269</v>
      </c>
      <c r="E86" s="169">
        <v>20</v>
      </c>
      <c r="F86" s="39">
        <f t="shared" si="278"/>
        <v>2600</v>
      </c>
      <c r="G86" s="39">
        <f t="shared" si="226"/>
        <v>390</v>
      </c>
      <c r="H86" s="39"/>
      <c r="I86" s="39">
        <v>7000</v>
      </c>
      <c r="J86" s="39"/>
      <c r="K86" s="170">
        <f t="shared" si="227"/>
        <v>9990</v>
      </c>
      <c r="L86" s="243" t="str">
        <f t="shared" si="33"/>
        <v>OK</v>
      </c>
      <c r="N86" s="169"/>
      <c r="O86" s="39"/>
      <c r="P86" s="39">
        <f t="shared" si="279"/>
        <v>0</v>
      </c>
      <c r="Q86" s="39"/>
      <c r="R86" s="39"/>
      <c r="S86" s="39"/>
      <c r="T86" s="170">
        <f t="shared" si="280"/>
        <v>0</v>
      </c>
      <c r="V86" s="169"/>
      <c r="W86" s="39">
        <f>F86</f>
        <v>2600</v>
      </c>
      <c r="X86" s="39">
        <f t="shared" ref="X86:Z86" si="301">G86</f>
        <v>390</v>
      </c>
      <c r="Y86" s="39">
        <f t="shared" si="301"/>
        <v>0</v>
      </c>
      <c r="Z86" s="39">
        <f t="shared" si="301"/>
        <v>7000</v>
      </c>
      <c r="AA86" s="39"/>
      <c r="AB86" s="170">
        <f t="shared" si="282"/>
        <v>9990</v>
      </c>
      <c r="AD86" s="169"/>
      <c r="AE86" s="39"/>
      <c r="AF86" s="39">
        <f t="shared" si="283"/>
        <v>0</v>
      </c>
      <c r="AG86" s="39"/>
      <c r="AH86" s="39"/>
      <c r="AI86" s="39"/>
      <c r="AJ86" s="170">
        <f t="shared" si="284"/>
        <v>0</v>
      </c>
      <c r="AL86" s="169"/>
      <c r="AM86" s="39"/>
      <c r="AN86" s="39">
        <f t="shared" si="285"/>
        <v>0</v>
      </c>
      <c r="AO86" s="39"/>
      <c r="AP86" s="39"/>
      <c r="AQ86" s="39"/>
      <c r="AR86" s="170">
        <f t="shared" si="286"/>
        <v>0</v>
      </c>
      <c r="AT86" s="169"/>
      <c r="AU86" s="39"/>
      <c r="AV86" s="39">
        <f t="shared" si="287"/>
        <v>0</v>
      </c>
      <c r="AW86" s="39"/>
      <c r="AX86" s="39"/>
      <c r="AY86" s="39"/>
      <c r="AZ86" s="170">
        <f t="shared" si="288"/>
        <v>0</v>
      </c>
      <c r="BB86" s="169"/>
      <c r="BC86" s="39"/>
      <c r="BD86" s="39">
        <f t="shared" si="289"/>
        <v>0</v>
      </c>
      <c r="BE86" s="39"/>
      <c r="BF86" s="39"/>
      <c r="BG86" s="39"/>
      <c r="BH86" s="170">
        <f t="shared" si="290"/>
        <v>0</v>
      </c>
      <c r="BJ86" s="169"/>
      <c r="BK86" s="39"/>
      <c r="BL86" s="39">
        <f t="shared" si="291"/>
        <v>0</v>
      </c>
      <c r="BM86" s="39"/>
      <c r="BN86" s="39"/>
      <c r="BO86" s="39"/>
      <c r="BP86" s="170">
        <f t="shared" si="292"/>
        <v>0</v>
      </c>
      <c r="BR86" s="169"/>
      <c r="BS86" s="39"/>
      <c r="BT86" s="39">
        <f t="shared" si="293"/>
        <v>0</v>
      </c>
      <c r="BU86" s="39"/>
      <c r="BV86" s="39"/>
      <c r="BW86" s="39"/>
      <c r="BX86" s="170">
        <f t="shared" si="294"/>
        <v>0</v>
      </c>
      <c r="BZ86" s="169"/>
      <c r="CA86" s="39"/>
      <c r="CB86" s="39">
        <f t="shared" si="295"/>
        <v>0</v>
      </c>
      <c r="CC86" s="39"/>
      <c r="CD86" s="39"/>
      <c r="CE86" s="39"/>
      <c r="CF86" s="170">
        <f t="shared" si="296"/>
        <v>0</v>
      </c>
      <c r="CH86" s="169"/>
      <c r="CI86" s="192">
        <f t="shared" si="297"/>
        <v>2600</v>
      </c>
      <c r="CJ86" s="192">
        <f t="shared" si="297"/>
        <v>390</v>
      </c>
      <c r="CK86" s="192">
        <f t="shared" si="297"/>
        <v>0</v>
      </c>
      <c r="CL86" s="192">
        <f t="shared" si="297"/>
        <v>7000</v>
      </c>
      <c r="CM86" s="192">
        <f t="shared" si="297"/>
        <v>0</v>
      </c>
      <c r="CN86" s="170">
        <f t="shared" si="298"/>
        <v>9990</v>
      </c>
      <c r="CO86" s="243" t="str">
        <f t="shared" si="276"/>
        <v>OK</v>
      </c>
    </row>
    <row r="87" spans="1:93" ht="15.75" thickBot="1" x14ac:dyDescent="0.3">
      <c r="A87" s="3"/>
      <c r="B87" s="41"/>
      <c r="C87" s="225"/>
      <c r="D87" s="263"/>
      <c r="E87" s="169"/>
      <c r="F87" s="39">
        <f t="shared" si="278"/>
        <v>0</v>
      </c>
      <c r="G87" s="39">
        <f t="shared" si="226"/>
        <v>0</v>
      </c>
      <c r="H87" s="39"/>
      <c r="I87" s="39"/>
      <c r="J87" s="39"/>
      <c r="K87" s="170">
        <f t="shared" si="227"/>
        <v>0</v>
      </c>
      <c r="L87" s="243" t="str">
        <f t="shared" si="33"/>
        <v>OK</v>
      </c>
      <c r="N87" s="169"/>
      <c r="O87" s="39"/>
      <c r="P87" s="39">
        <f t="shared" si="279"/>
        <v>0</v>
      </c>
      <c r="Q87" s="39"/>
      <c r="R87" s="39"/>
      <c r="S87" s="39"/>
      <c r="T87" s="170">
        <f t="shared" si="280"/>
        <v>0</v>
      </c>
      <c r="V87" s="169"/>
      <c r="W87" s="39"/>
      <c r="X87" s="39">
        <f t="shared" si="281"/>
        <v>0</v>
      </c>
      <c r="Y87" s="39"/>
      <c r="Z87" s="39"/>
      <c r="AA87" s="39"/>
      <c r="AB87" s="170">
        <f t="shared" si="282"/>
        <v>0</v>
      </c>
      <c r="AD87" s="169"/>
      <c r="AE87" s="39"/>
      <c r="AF87" s="39">
        <f t="shared" si="283"/>
        <v>0</v>
      </c>
      <c r="AG87" s="39"/>
      <c r="AH87" s="39"/>
      <c r="AI87" s="39"/>
      <c r="AJ87" s="170">
        <f t="shared" si="284"/>
        <v>0</v>
      </c>
      <c r="AL87" s="169"/>
      <c r="AM87" s="39"/>
      <c r="AN87" s="39">
        <f t="shared" si="285"/>
        <v>0</v>
      </c>
      <c r="AO87" s="39"/>
      <c r="AP87" s="39"/>
      <c r="AQ87" s="39"/>
      <c r="AR87" s="170">
        <f t="shared" si="286"/>
        <v>0</v>
      </c>
      <c r="AT87" s="169"/>
      <c r="AU87" s="39"/>
      <c r="AV87" s="39">
        <f t="shared" si="287"/>
        <v>0</v>
      </c>
      <c r="AW87" s="39"/>
      <c r="AX87" s="39"/>
      <c r="AY87" s="39"/>
      <c r="AZ87" s="170">
        <f t="shared" si="288"/>
        <v>0</v>
      </c>
      <c r="BB87" s="169"/>
      <c r="BC87" s="39"/>
      <c r="BD87" s="39">
        <f t="shared" si="289"/>
        <v>0</v>
      </c>
      <c r="BE87" s="39"/>
      <c r="BF87" s="39"/>
      <c r="BG87" s="39"/>
      <c r="BH87" s="170">
        <f t="shared" si="290"/>
        <v>0</v>
      </c>
      <c r="BJ87" s="169"/>
      <c r="BK87" s="39"/>
      <c r="BL87" s="39">
        <f t="shared" si="291"/>
        <v>0</v>
      </c>
      <c r="BM87" s="39"/>
      <c r="BN87" s="39"/>
      <c r="BO87" s="39"/>
      <c r="BP87" s="170">
        <f t="shared" si="292"/>
        <v>0</v>
      </c>
      <c r="BR87" s="169"/>
      <c r="BS87" s="39"/>
      <c r="BT87" s="39">
        <f t="shared" si="293"/>
        <v>0</v>
      </c>
      <c r="BU87" s="39"/>
      <c r="BV87" s="39"/>
      <c r="BW87" s="39"/>
      <c r="BX87" s="170">
        <f t="shared" si="294"/>
        <v>0</v>
      </c>
      <c r="BZ87" s="169"/>
      <c r="CA87" s="39"/>
      <c r="CB87" s="39">
        <f t="shared" si="295"/>
        <v>0</v>
      </c>
      <c r="CC87" s="39"/>
      <c r="CD87" s="39"/>
      <c r="CE87" s="39"/>
      <c r="CF87" s="170">
        <f t="shared" si="296"/>
        <v>0</v>
      </c>
      <c r="CH87" s="169"/>
      <c r="CI87" s="192">
        <f t="shared" si="297"/>
        <v>0</v>
      </c>
      <c r="CJ87" s="192">
        <f t="shared" si="297"/>
        <v>0</v>
      </c>
      <c r="CK87" s="192">
        <f t="shared" si="297"/>
        <v>0</v>
      </c>
      <c r="CL87" s="192">
        <f t="shared" si="297"/>
        <v>0</v>
      </c>
      <c r="CM87" s="192">
        <f t="shared" si="297"/>
        <v>0</v>
      </c>
      <c r="CN87" s="170">
        <f t="shared" si="298"/>
        <v>0</v>
      </c>
      <c r="CO87" s="243" t="str">
        <f t="shared" si="276"/>
        <v>OK</v>
      </c>
    </row>
    <row r="88" spans="1:93" ht="15.75" thickBot="1" x14ac:dyDescent="0.3">
      <c r="A88" s="3"/>
      <c r="B88" s="41"/>
      <c r="C88" s="93"/>
      <c r="D88" s="7"/>
      <c r="E88" s="169"/>
      <c r="F88" s="39">
        <f t="shared" si="278"/>
        <v>0</v>
      </c>
      <c r="G88" s="39">
        <f t="shared" si="226"/>
        <v>0</v>
      </c>
      <c r="H88" s="39"/>
      <c r="I88" s="39"/>
      <c r="J88" s="39"/>
      <c r="K88" s="170">
        <f t="shared" si="227"/>
        <v>0</v>
      </c>
      <c r="L88" s="243" t="str">
        <f t="shared" si="33"/>
        <v>OK</v>
      </c>
      <c r="N88" s="169"/>
      <c r="O88" s="39"/>
      <c r="P88" s="39">
        <f t="shared" si="279"/>
        <v>0</v>
      </c>
      <c r="Q88" s="39"/>
      <c r="R88" s="39"/>
      <c r="S88" s="39"/>
      <c r="T88" s="170">
        <f t="shared" si="280"/>
        <v>0</v>
      </c>
      <c r="V88" s="169"/>
      <c r="W88" s="39"/>
      <c r="X88" s="39">
        <f t="shared" si="281"/>
        <v>0</v>
      </c>
      <c r="Y88" s="39"/>
      <c r="Z88" s="39"/>
      <c r="AA88" s="39"/>
      <c r="AB88" s="170">
        <f t="shared" si="282"/>
        <v>0</v>
      </c>
      <c r="AD88" s="169"/>
      <c r="AE88" s="39"/>
      <c r="AF88" s="39">
        <f t="shared" si="283"/>
        <v>0</v>
      </c>
      <c r="AG88" s="39"/>
      <c r="AH88" s="39"/>
      <c r="AI88" s="39"/>
      <c r="AJ88" s="170">
        <f t="shared" si="284"/>
        <v>0</v>
      </c>
      <c r="AL88" s="169"/>
      <c r="AM88" s="39"/>
      <c r="AN88" s="39">
        <f t="shared" si="285"/>
        <v>0</v>
      </c>
      <c r="AO88" s="39"/>
      <c r="AP88" s="39"/>
      <c r="AQ88" s="39"/>
      <c r="AR88" s="170">
        <f t="shared" si="286"/>
        <v>0</v>
      </c>
      <c r="AT88" s="169"/>
      <c r="AU88" s="39"/>
      <c r="AV88" s="39">
        <f t="shared" si="287"/>
        <v>0</v>
      </c>
      <c r="AW88" s="39"/>
      <c r="AX88" s="39"/>
      <c r="AY88" s="39"/>
      <c r="AZ88" s="170">
        <f t="shared" si="288"/>
        <v>0</v>
      </c>
      <c r="BB88" s="169"/>
      <c r="BC88" s="39"/>
      <c r="BD88" s="39">
        <f t="shared" si="289"/>
        <v>0</v>
      </c>
      <c r="BE88" s="39"/>
      <c r="BF88" s="39"/>
      <c r="BG88" s="39"/>
      <c r="BH88" s="170">
        <f t="shared" si="290"/>
        <v>0</v>
      </c>
      <c r="BJ88" s="169"/>
      <c r="BK88" s="39"/>
      <c r="BL88" s="39">
        <f t="shared" si="291"/>
        <v>0</v>
      </c>
      <c r="BM88" s="39"/>
      <c r="BN88" s="39"/>
      <c r="BO88" s="39"/>
      <c r="BP88" s="170">
        <f t="shared" si="292"/>
        <v>0</v>
      </c>
      <c r="BR88" s="169"/>
      <c r="BS88" s="39"/>
      <c r="BT88" s="39">
        <f t="shared" si="293"/>
        <v>0</v>
      </c>
      <c r="BU88" s="39"/>
      <c r="BV88" s="39"/>
      <c r="BW88" s="39"/>
      <c r="BX88" s="170">
        <f t="shared" si="294"/>
        <v>0</v>
      </c>
      <c r="BZ88" s="169"/>
      <c r="CA88" s="39"/>
      <c r="CB88" s="39">
        <f t="shared" si="295"/>
        <v>0</v>
      </c>
      <c r="CC88" s="39"/>
      <c r="CD88" s="39"/>
      <c r="CE88" s="39"/>
      <c r="CF88" s="170">
        <f t="shared" si="296"/>
        <v>0</v>
      </c>
      <c r="CH88" s="169"/>
      <c r="CI88" s="192">
        <f t="shared" si="297"/>
        <v>0</v>
      </c>
      <c r="CJ88" s="192">
        <f t="shared" si="297"/>
        <v>0</v>
      </c>
      <c r="CK88" s="192">
        <f t="shared" si="297"/>
        <v>0</v>
      </c>
      <c r="CL88" s="192">
        <f t="shared" si="297"/>
        <v>0</v>
      </c>
      <c r="CM88" s="192">
        <f t="shared" si="297"/>
        <v>0</v>
      </c>
      <c r="CN88" s="170">
        <f t="shared" si="298"/>
        <v>0</v>
      </c>
      <c r="CO88" s="243" t="str">
        <f t="shared" si="276"/>
        <v>OK</v>
      </c>
    </row>
    <row r="89" spans="1:93" ht="15.75" thickBot="1" x14ac:dyDescent="0.3">
      <c r="A89" s="80"/>
      <c r="B89" s="136" t="s">
        <v>336</v>
      </c>
      <c r="C89" s="136"/>
      <c r="D89" s="137"/>
      <c r="E89" s="185"/>
      <c r="F89" s="155"/>
      <c r="G89" s="155"/>
      <c r="H89" s="155"/>
      <c r="I89" s="155"/>
      <c r="J89" s="155"/>
      <c r="K89" s="186"/>
      <c r="L89" s="243" t="str">
        <f t="shared" si="33"/>
        <v>OK</v>
      </c>
      <c r="N89" s="185"/>
      <c r="O89" s="155"/>
      <c r="P89" s="155"/>
      <c r="Q89" s="155"/>
      <c r="R89" s="155"/>
      <c r="S89" s="155"/>
      <c r="T89" s="186"/>
      <c r="V89" s="185"/>
      <c r="W89" s="155"/>
      <c r="X89" s="155"/>
      <c r="Y89" s="155"/>
      <c r="Z89" s="155"/>
      <c r="AA89" s="155"/>
      <c r="AB89" s="186"/>
      <c r="AD89" s="185"/>
      <c r="AE89" s="155"/>
      <c r="AF89" s="155"/>
      <c r="AG89" s="155"/>
      <c r="AH89" s="155"/>
      <c r="AI89" s="155"/>
      <c r="AJ89" s="186"/>
      <c r="AL89" s="185"/>
      <c r="AM89" s="155"/>
      <c r="AN89" s="155"/>
      <c r="AO89" s="155"/>
      <c r="AP89" s="155"/>
      <c r="AQ89" s="155"/>
      <c r="AR89" s="186"/>
      <c r="AT89" s="185"/>
      <c r="AU89" s="155"/>
      <c r="AV89" s="155"/>
      <c r="AW89" s="155"/>
      <c r="AX89" s="155"/>
      <c r="AY89" s="155"/>
      <c r="AZ89" s="186"/>
      <c r="BB89" s="185"/>
      <c r="BC89" s="155"/>
      <c r="BD89" s="155"/>
      <c r="BE89" s="155"/>
      <c r="BF89" s="155"/>
      <c r="BG89" s="155"/>
      <c r="BH89" s="186"/>
      <c r="BJ89" s="185"/>
      <c r="BK89" s="155"/>
      <c r="BL89" s="155"/>
      <c r="BM89" s="155"/>
      <c r="BN89" s="155"/>
      <c r="BO89" s="155"/>
      <c r="BP89" s="186"/>
      <c r="BR89" s="185"/>
      <c r="BS89" s="155"/>
      <c r="BT89" s="155"/>
      <c r="BU89" s="155"/>
      <c r="BV89" s="155"/>
      <c r="BW89" s="155"/>
      <c r="BX89" s="186"/>
      <c r="BZ89" s="185"/>
      <c r="CA89" s="155"/>
      <c r="CB89" s="155"/>
      <c r="CC89" s="155"/>
      <c r="CD89" s="155"/>
      <c r="CE89" s="155"/>
      <c r="CF89" s="186"/>
      <c r="CH89" s="185"/>
      <c r="CI89" s="155"/>
      <c r="CJ89" s="155"/>
      <c r="CK89" s="155"/>
      <c r="CL89" s="155"/>
      <c r="CM89" s="155"/>
      <c r="CN89" s="186"/>
      <c r="CO89" s="243" t="str">
        <f t="shared" si="276"/>
        <v>OK</v>
      </c>
    </row>
    <row r="90" spans="1:93" ht="45.75" thickBot="1" x14ac:dyDescent="0.3">
      <c r="A90" s="3"/>
      <c r="B90" s="143" t="s">
        <v>337</v>
      </c>
      <c r="C90" s="225" t="s">
        <v>269</v>
      </c>
      <c r="D90" s="225" t="s">
        <v>224</v>
      </c>
      <c r="E90" s="169">
        <v>2</v>
      </c>
      <c r="F90" s="39">
        <f t="shared" ref="F90:F95" si="302">E90*$C$2</f>
        <v>260</v>
      </c>
      <c r="G90" s="39">
        <f t="shared" si="226"/>
        <v>39</v>
      </c>
      <c r="H90" s="39"/>
      <c r="I90" s="39"/>
      <c r="J90" s="39"/>
      <c r="K90" s="170">
        <f t="shared" si="227"/>
        <v>299</v>
      </c>
      <c r="L90" s="243" t="str">
        <f t="shared" si="33"/>
        <v>OK</v>
      </c>
      <c r="N90" s="169"/>
      <c r="O90" s="39"/>
      <c r="P90" s="39">
        <f t="shared" ref="P90:P95" si="303">O90*0.15</f>
        <v>0</v>
      </c>
      <c r="Q90" s="39"/>
      <c r="R90" s="39"/>
      <c r="S90" s="39"/>
      <c r="T90" s="170">
        <f t="shared" ref="T90:T95" si="304">O90+P90+Q90+R90+S90</f>
        <v>0</v>
      </c>
      <c r="V90" s="169"/>
      <c r="W90" s="39">
        <f>F90</f>
        <v>260</v>
      </c>
      <c r="X90" s="39">
        <f t="shared" ref="X90:X95" si="305">W90*0.15</f>
        <v>39</v>
      </c>
      <c r="Y90" s="39"/>
      <c r="Z90" s="39"/>
      <c r="AA90" s="39"/>
      <c r="AB90" s="170">
        <f t="shared" ref="AB90:AB95" si="306">W90+X90+Y90+Z90+AA90</f>
        <v>299</v>
      </c>
      <c r="AD90" s="169"/>
      <c r="AE90" s="39"/>
      <c r="AF90" s="39">
        <f t="shared" ref="AF90:AF95" si="307">AE90*0.15</f>
        <v>0</v>
      </c>
      <c r="AG90" s="39"/>
      <c r="AH90" s="39"/>
      <c r="AI90" s="39"/>
      <c r="AJ90" s="170">
        <f t="shared" ref="AJ90:AJ95" si="308">AE90+AF90+AG90+AH90+AI90</f>
        <v>0</v>
      </c>
      <c r="AL90" s="169"/>
      <c r="AM90" s="39"/>
      <c r="AN90" s="39">
        <f t="shared" ref="AN90:AN95" si="309">AM90*0.15</f>
        <v>0</v>
      </c>
      <c r="AO90" s="39"/>
      <c r="AP90" s="39"/>
      <c r="AQ90" s="39"/>
      <c r="AR90" s="170">
        <f t="shared" ref="AR90:AR95" si="310">AM90+AN90+AO90+AP90+AQ90</f>
        <v>0</v>
      </c>
      <c r="AT90" s="169"/>
      <c r="AU90" s="39"/>
      <c r="AV90" s="39">
        <f t="shared" ref="AV90:AV95" si="311">AU90*0.15</f>
        <v>0</v>
      </c>
      <c r="AW90" s="39"/>
      <c r="AX90" s="39"/>
      <c r="AY90" s="39"/>
      <c r="AZ90" s="170">
        <f t="shared" ref="AZ90:AZ95" si="312">AU90+AV90+AW90+AX90+AY90</f>
        <v>0</v>
      </c>
      <c r="BB90" s="169"/>
      <c r="BC90" s="39"/>
      <c r="BD90" s="39">
        <f t="shared" ref="BD90:BD95" si="313">BC90*0.15</f>
        <v>0</v>
      </c>
      <c r="BE90" s="39"/>
      <c r="BF90" s="39"/>
      <c r="BG90" s="39"/>
      <c r="BH90" s="170">
        <f t="shared" ref="BH90:BH95" si="314">BC90+BD90+BE90+BF90+BG90</f>
        <v>0</v>
      </c>
      <c r="BJ90" s="169"/>
      <c r="BK90" s="39"/>
      <c r="BL90" s="39">
        <f t="shared" ref="BL90:BL95" si="315">BK90*0.15</f>
        <v>0</v>
      </c>
      <c r="BM90" s="39"/>
      <c r="BN90" s="39"/>
      <c r="BO90" s="39"/>
      <c r="BP90" s="170">
        <f t="shared" ref="BP90:BP95" si="316">BK90+BL90+BM90+BN90+BO90</f>
        <v>0</v>
      </c>
      <c r="BR90" s="169"/>
      <c r="BS90" s="39"/>
      <c r="BT90" s="39">
        <f t="shared" ref="BT90:BT95" si="317">BS90*0.15</f>
        <v>0</v>
      </c>
      <c r="BU90" s="39"/>
      <c r="BV90" s="39"/>
      <c r="BW90" s="39"/>
      <c r="BX90" s="170">
        <f t="shared" ref="BX90:BX95" si="318">BS90+BT90+BU90+BV90+BW90</f>
        <v>0</v>
      </c>
      <c r="BZ90" s="169"/>
      <c r="CA90" s="39"/>
      <c r="CB90" s="39">
        <f t="shared" ref="CB90:CB95" si="319">CA90*0.15</f>
        <v>0</v>
      </c>
      <c r="CC90" s="39"/>
      <c r="CD90" s="39"/>
      <c r="CE90" s="39"/>
      <c r="CF90" s="170">
        <f t="shared" ref="CF90:CF95" si="320">CA90+CB90+CC90+CD90+CE90</f>
        <v>0</v>
      </c>
      <c r="CH90" s="169"/>
      <c r="CI90" s="192">
        <f t="shared" ref="CI90:CM95" si="321">O90+W90+AE90+AM90+AU90+BC90+BK90+BS90+CA90</f>
        <v>260</v>
      </c>
      <c r="CJ90" s="192">
        <f t="shared" si="321"/>
        <v>39</v>
      </c>
      <c r="CK90" s="192">
        <f t="shared" si="321"/>
        <v>0</v>
      </c>
      <c r="CL90" s="192">
        <f t="shared" si="321"/>
        <v>0</v>
      </c>
      <c r="CM90" s="192">
        <f t="shared" si="321"/>
        <v>0</v>
      </c>
      <c r="CN90" s="170">
        <f t="shared" ref="CN90:CN95" si="322">CI90+CJ90+CK90+CL90+CM90</f>
        <v>299</v>
      </c>
      <c r="CO90" s="243" t="str">
        <f t="shared" si="276"/>
        <v>OK</v>
      </c>
    </row>
    <row r="91" spans="1:93" ht="45.75" thickBot="1" x14ac:dyDescent="0.3">
      <c r="A91" s="5"/>
      <c r="B91" s="224" t="s">
        <v>338</v>
      </c>
      <c r="C91" s="225" t="s">
        <v>269</v>
      </c>
      <c r="D91" s="225" t="s">
        <v>224</v>
      </c>
      <c r="E91" s="169">
        <v>50</v>
      </c>
      <c r="F91" s="39">
        <f t="shared" si="302"/>
        <v>6500</v>
      </c>
      <c r="G91" s="39">
        <f t="shared" si="226"/>
        <v>975</v>
      </c>
      <c r="H91" s="39">
        <f>Meetings_table!L50</f>
        <v>3200</v>
      </c>
      <c r="I91" s="39">
        <f>I3*6+3000</f>
        <v>7800</v>
      </c>
      <c r="J91" s="39"/>
      <c r="K91" s="170">
        <f t="shared" si="227"/>
        <v>18475</v>
      </c>
      <c r="L91" s="243" t="str">
        <f t="shared" si="33"/>
        <v>OK</v>
      </c>
      <c r="N91" s="169"/>
      <c r="O91" s="39"/>
      <c r="P91" s="39">
        <f t="shared" si="303"/>
        <v>0</v>
      </c>
      <c r="Q91" s="39"/>
      <c r="R91" s="39"/>
      <c r="S91" s="39"/>
      <c r="T91" s="170">
        <f t="shared" si="304"/>
        <v>0</v>
      </c>
      <c r="V91" s="169"/>
      <c r="W91" s="39"/>
      <c r="X91" s="39">
        <f t="shared" si="305"/>
        <v>0</v>
      </c>
      <c r="Y91" s="39"/>
      <c r="Z91" s="39"/>
      <c r="AA91" s="39"/>
      <c r="AB91" s="170">
        <f t="shared" si="306"/>
        <v>0</v>
      </c>
      <c r="AD91" s="169"/>
      <c r="AE91" s="39">
        <f>F91*0.7</f>
        <v>4550</v>
      </c>
      <c r="AF91" s="39">
        <f t="shared" ref="AF91:AH91" si="323">G91*0.7</f>
        <v>682.5</v>
      </c>
      <c r="AG91" s="39">
        <f t="shared" si="323"/>
        <v>2240</v>
      </c>
      <c r="AH91" s="39">
        <f t="shared" si="323"/>
        <v>5460</v>
      </c>
      <c r="AI91" s="39"/>
      <c r="AJ91" s="170">
        <f t="shared" si="308"/>
        <v>12932.5</v>
      </c>
      <c r="AL91" s="169"/>
      <c r="AM91" s="39">
        <f>F91*0.3</f>
        <v>1950</v>
      </c>
      <c r="AN91" s="39">
        <f t="shared" ref="AN91:AP91" si="324">G91*0.3</f>
        <v>292.5</v>
      </c>
      <c r="AO91" s="39">
        <f t="shared" si="324"/>
        <v>960</v>
      </c>
      <c r="AP91" s="39">
        <f t="shared" si="324"/>
        <v>2340</v>
      </c>
      <c r="AQ91" s="39"/>
      <c r="AR91" s="170">
        <f t="shared" si="310"/>
        <v>5542.5</v>
      </c>
      <c r="AT91" s="169"/>
      <c r="AU91" s="39"/>
      <c r="AV91" s="39">
        <f t="shared" si="311"/>
        <v>0</v>
      </c>
      <c r="AW91" s="39"/>
      <c r="AX91" s="39"/>
      <c r="AY91" s="39"/>
      <c r="AZ91" s="170">
        <f t="shared" si="312"/>
        <v>0</v>
      </c>
      <c r="BB91" s="169"/>
      <c r="BC91" s="39"/>
      <c r="BD91" s="39">
        <f t="shared" si="313"/>
        <v>0</v>
      </c>
      <c r="BE91" s="39"/>
      <c r="BF91" s="39"/>
      <c r="BG91" s="39"/>
      <c r="BH91" s="170">
        <f t="shared" si="314"/>
        <v>0</v>
      </c>
      <c r="BJ91" s="169"/>
      <c r="BK91" s="39"/>
      <c r="BL91" s="39">
        <f t="shared" si="315"/>
        <v>0</v>
      </c>
      <c r="BM91" s="39"/>
      <c r="BN91" s="39"/>
      <c r="BO91" s="39"/>
      <c r="BP91" s="170">
        <f t="shared" si="316"/>
        <v>0</v>
      </c>
      <c r="BR91" s="169"/>
      <c r="BS91" s="39"/>
      <c r="BT91" s="39">
        <f t="shared" si="317"/>
        <v>0</v>
      </c>
      <c r="BU91" s="39"/>
      <c r="BV91" s="39"/>
      <c r="BW91" s="39"/>
      <c r="BX91" s="170">
        <f t="shared" si="318"/>
        <v>0</v>
      </c>
      <c r="BZ91" s="169"/>
      <c r="CA91" s="39"/>
      <c r="CB91" s="39">
        <f t="shared" si="319"/>
        <v>0</v>
      </c>
      <c r="CC91" s="39"/>
      <c r="CD91" s="39"/>
      <c r="CE91" s="39"/>
      <c r="CF91" s="170">
        <f t="shared" si="320"/>
        <v>0</v>
      </c>
      <c r="CH91" s="169"/>
      <c r="CI91" s="192">
        <f t="shared" si="321"/>
        <v>6500</v>
      </c>
      <c r="CJ91" s="192">
        <f t="shared" si="321"/>
        <v>975</v>
      </c>
      <c r="CK91" s="192">
        <f t="shared" si="321"/>
        <v>3200</v>
      </c>
      <c r="CL91" s="192">
        <f t="shared" si="321"/>
        <v>7800</v>
      </c>
      <c r="CM91" s="192">
        <f t="shared" si="321"/>
        <v>0</v>
      </c>
      <c r="CN91" s="170">
        <f t="shared" si="322"/>
        <v>18475</v>
      </c>
      <c r="CO91" s="243" t="str">
        <f t="shared" si="276"/>
        <v>OK</v>
      </c>
    </row>
    <row r="92" spans="1:93" ht="15.75" thickBot="1" x14ac:dyDescent="0.3">
      <c r="A92" s="3"/>
      <c r="B92" s="41" t="s">
        <v>236</v>
      </c>
      <c r="C92" s="225" t="s">
        <v>269</v>
      </c>
      <c r="D92" s="225" t="s">
        <v>224</v>
      </c>
      <c r="E92" s="169">
        <v>5</v>
      </c>
      <c r="F92" s="39">
        <f t="shared" si="302"/>
        <v>650</v>
      </c>
      <c r="G92" s="39">
        <f t="shared" si="226"/>
        <v>97.5</v>
      </c>
      <c r="H92" s="39"/>
      <c r="I92" s="39"/>
      <c r="J92" s="39"/>
      <c r="K92" s="170">
        <f t="shared" si="227"/>
        <v>747.5</v>
      </c>
      <c r="L92" s="243" t="str">
        <f t="shared" si="33"/>
        <v>OK</v>
      </c>
      <c r="N92" s="169"/>
      <c r="O92" s="39"/>
      <c r="P92" s="39">
        <f t="shared" si="303"/>
        <v>0</v>
      </c>
      <c r="Q92" s="39"/>
      <c r="R92" s="39"/>
      <c r="S92" s="39"/>
      <c r="T92" s="170">
        <f t="shared" si="304"/>
        <v>0</v>
      </c>
      <c r="V92" s="169"/>
      <c r="W92" s="39"/>
      <c r="X92" s="39">
        <f t="shared" si="305"/>
        <v>0</v>
      </c>
      <c r="Y92" s="39"/>
      <c r="Z92" s="39"/>
      <c r="AA92" s="39"/>
      <c r="AB92" s="170">
        <f t="shared" si="306"/>
        <v>0</v>
      </c>
      <c r="AD92" s="169"/>
      <c r="AE92" s="39">
        <f>$F$92*0.7</f>
        <v>454.99999999999994</v>
      </c>
      <c r="AF92" s="39">
        <f t="shared" si="307"/>
        <v>68.249999999999986</v>
      </c>
      <c r="AG92" s="39"/>
      <c r="AH92" s="39"/>
      <c r="AI92" s="39"/>
      <c r="AJ92" s="170">
        <f t="shared" si="308"/>
        <v>523.24999999999989</v>
      </c>
      <c r="AL92" s="169"/>
      <c r="AM92" s="39">
        <f>$F$92*0.3</f>
        <v>195</v>
      </c>
      <c r="AN92" s="39">
        <f t="shared" si="309"/>
        <v>29.25</v>
      </c>
      <c r="AO92" s="39"/>
      <c r="AP92" s="39"/>
      <c r="AQ92" s="39"/>
      <c r="AR92" s="170">
        <f t="shared" si="310"/>
        <v>224.25</v>
      </c>
      <c r="AT92" s="169"/>
      <c r="AU92" s="39"/>
      <c r="AV92" s="39">
        <f t="shared" si="311"/>
        <v>0</v>
      </c>
      <c r="AW92" s="39"/>
      <c r="AX92" s="39"/>
      <c r="AY92" s="39"/>
      <c r="AZ92" s="170">
        <f t="shared" si="312"/>
        <v>0</v>
      </c>
      <c r="BB92" s="169"/>
      <c r="BC92" s="39"/>
      <c r="BD92" s="39">
        <f t="shared" si="313"/>
        <v>0</v>
      </c>
      <c r="BE92" s="39"/>
      <c r="BF92" s="39"/>
      <c r="BG92" s="39"/>
      <c r="BH92" s="170">
        <f t="shared" si="314"/>
        <v>0</v>
      </c>
      <c r="BJ92" s="169"/>
      <c r="BK92" s="39"/>
      <c r="BL92" s="39">
        <f t="shared" si="315"/>
        <v>0</v>
      </c>
      <c r="BM92" s="39"/>
      <c r="BN92" s="39"/>
      <c r="BO92" s="39"/>
      <c r="BP92" s="170">
        <f t="shared" si="316"/>
        <v>0</v>
      </c>
      <c r="BR92" s="169"/>
      <c r="BS92" s="39"/>
      <c r="BT92" s="39">
        <f t="shared" si="317"/>
        <v>0</v>
      </c>
      <c r="BU92" s="39"/>
      <c r="BV92" s="39"/>
      <c r="BW92" s="39"/>
      <c r="BX92" s="170">
        <f t="shared" si="318"/>
        <v>0</v>
      </c>
      <c r="BZ92" s="169"/>
      <c r="CA92" s="39"/>
      <c r="CB92" s="39">
        <f t="shared" si="319"/>
        <v>0</v>
      </c>
      <c r="CC92" s="39"/>
      <c r="CD92" s="39"/>
      <c r="CE92" s="39"/>
      <c r="CF92" s="170">
        <f t="shared" si="320"/>
        <v>0</v>
      </c>
      <c r="CH92" s="169"/>
      <c r="CI92" s="192">
        <f t="shared" si="321"/>
        <v>650</v>
      </c>
      <c r="CJ92" s="192">
        <f t="shared" si="321"/>
        <v>97.499999999999986</v>
      </c>
      <c r="CK92" s="192">
        <f t="shared" si="321"/>
        <v>0</v>
      </c>
      <c r="CL92" s="192">
        <f t="shared" si="321"/>
        <v>0</v>
      </c>
      <c r="CM92" s="192">
        <f t="shared" si="321"/>
        <v>0</v>
      </c>
      <c r="CN92" s="170">
        <f t="shared" si="322"/>
        <v>747.5</v>
      </c>
      <c r="CO92" s="243" t="str">
        <f t="shared" si="276"/>
        <v>OK</v>
      </c>
    </row>
    <row r="93" spans="1:93" ht="15.75" thickBot="1" x14ac:dyDescent="0.3">
      <c r="A93" s="3"/>
      <c r="B93" s="41" t="s">
        <v>340</v>
      </c>
      <c r="C93" s="225" t="s">
        <v>269</v>
      </c>
      <c r="D93" s="225" t="s">
        <v>271</v>
      </c>
      <c r="E93" s="169"/>
      <c r="F93" s="39">
        <f t="shared" si="302"/>
        <v>0</v>
      </c>
      <c r="G93" s="39">
        <f t="shared" si="226"/>
        <v>0</v>
      </c>
      <c r="H93" s="39"/>
      <c r="I93" s="39"/>
      <c r="J93" s="39"/>
      <c r="K93" s="170">
        <f t="shared" si="227"/>
        <v>0</v>
      </c>
      <c r="L93" s="243" t="str">
        <f t="shared" si="33"/>
        <v>OK</v>
      </c>
      <c r="N93" s="169"/>
      <c r="O93" s="39"/>
      <c r="P93" s="39">
        <f t="shared" si="303"/>
        <v>0</v>
      </c>
      <c r="Q93" s="39"/>
      <c r="R93" s="39"/>
      <c r="S93" s="39"/>
      <c r="T93" s="170">
        <f t="shared" si="304"/>
        <v>0</v>
      </c>
      <c r="V93" s="169"/>
      <c r="W93" s="39">
        <f>$F$93*0.2</f>
        <v>0</v>
      </c>
      <c r="X93" s="39">
        <f t="shared" si="305"/>
        <v>0</v>
      </c>
      <c r="Y93" s="39"/>
      <c r="Z93" s="39"/>
      <c r="AA93" s="39"/>
      <c r="AB93" s="170">
        <f t="shared" si="306"/>
        <v>0</v>
      </c>
      <c r="AD93" s="169"/>
      <c r="AE93" s="39">
        <f>$F$93*0.6</f>
        <v>0</v>
      </c>
      <c r="AF93" s="39">
        <f t="shared" si="307"/>
        <v>0</v>
      </c>
      <c r="AG93" s="39"/>
      <c r="AH93" s="39"/>
      <c r="AI93" s="39"/>
      <c r="AJ93" s="170">
        <f t="shared" si="308"/>
        <v>0</v>
      </c>
      <c r="AL93" s="169"/>
      <c r="AM93" s="39">
        <f>$F$93*0.2</f>
        <v>0</v>
      </c>
      <c r="AN93" s="39">
        <f t="shared" si="309"/>
        <v>0</v>
      </c>
      <c r="AO93" s="39"/>
      <c r="AP93" s="39"/>
      <c r="AQ93" s="39"/>
      <c r="AR93" s="170">
        <f t="shared" si="310"/>
        <v>0</v>
      </c>
      <c r="AT93" s="169"/>
      <c r="AU93" s="39"/>
      <c r="AV93" s="39">
        <f t="shared" si="311"/>
        <v>0</v>
      </c>
      <c r="AW93" s="39"/>
      <c r="AX93" s="39"/>
      <c r="AY93" s="39"/>
      <c r="AZ93" s="170">
        <f t="shared" si="312"/>
        <v>0</v>
      </c>
      <c r="BB93" s="169"/>
      <c r="BC93" s="39"/>
      <c r="BD93" s="39">
        <f t="shared" si="313"/>
        <v>0</v>
      </c>
      <c r="BE93" s="39"/>
      <c r="BF93" s="39"/>
      <c r="BG93" s="39"/>
      <c r="BH93" s="170">
        <f t="shared" si="314"/>
        <v>0</v>
      </c>
      <c r="BJ93" s="169"/>
      <c r="BK93" s="39"/>
      <c r="BL93" s="39">
        <f t="shared" si="315"/>
        <v>0</v>
      </c>
      <c r="BM93" s="39"/>
      <c r="BN93" s="39"/>
      <c r="BO93" s="39"/>
      <c r="BP93" s="170">
        <f t="shared" si="316"/>
        <v>0</v>
      </c>
      <c r="BR93" s="169"/>
      <c r="BS93" s="39"/>
      <c r="BT93" s="39">
        <f t="shared" si="317"/>
        <v>0</v>
      </c>
      <c r="BU93" s="39"/>
      <c r="BV93" s="39"/>
      <c r="BW93" s="39"/>
      <c r="BX93" s="170">
        <f t="shared" si="318"/>
        <v>0</v>
      </c>
      <c r="BZ93" s="169"/>
      <c r="CA93" s="39"/>
      <c r="CB93" s="39">
        <f t="shared" si="319"/>
        <v>0</v>
      </c>
      <c r="CC93" s="39"/>
      <c r="CD93" s="39"/>
      <c r="CE93" s="39"/>
      <c r="CF93" s="170">
        <f t="shared" si="320"/>
        <v>0</v>
      </c>
      <c r="CH93" s="169"/>
      <c r="CI93" s="192">
        <f t="shared" si="321"/>
        <v>0</v>
      </c>
      <c r="CJ93" s="192">
        <f t="shared" si="321"/>
        <v>0</v>
      </c>
      <c r="CK93" s="192">
        <f t="shared" si="321"/>
        <v>0</v>
      </c>
      <c r="CL93" s="192">
        <f t="shared" si="321"/>
        <v>0</v>
      </c>
      <c r="CM93" s="192">
        <f t="shared" si="321"/>
        <v>0</v>
      </c>
      <c r="CN93" s="170">
        <f t="shared" si="322"/>
        <v>0</v>
      </c>
      <c r="CO93" s="243" t="str">
        <f t="shared" si="276"/>
        <v>OK</v>
      </c>
    </row>
    <row r="94" spans="1:93" ht="15.75" thickBot="1" x14ac:dyDescent="0.3">
      <c r="A94" s="3"/>
      <c r="B94" s="41"/>
      <c r="C94" s="93"/>
      <c r="D94" s="7"/>
      <c r="E94" s="169"/>
      <c r="F94" s="39">
        <f t="shared" si="302"/>
        <v>0</v>
      </c>
      <c r="G94" s="39">
        <f t="shared" si="226"/>
        <v>0</v>
      </c>
      <c r="H94" s="39"/>
      <c r="I94" s="39"/>
      <c r="J94" s="39"/>
      <c r="K94" s="170">
        <f t="shared" si="227"/>
        <v>0</v>
      </c>
      <c r="L94" s="243" t="str">
        <f t="shared" ref="L94:L114" si="325">IF(F94+G94+H94+I94+J94=K94,"OK","ERROR")</f>
        <v>OK</v>
      </c>
      <c r="N94" s="169"/>
      <c r="O94" s="39"/>
      <c r="P94" s="39">
        <f t="shared" si="303"/>
        <v>0</v>
      </c>
      <c r="Q94" s="39"/>
      <c r="R94" s="39"/>
      <c r="S94" s="39"/>
      <c r="T94" s="170">
        <f t="shared" si="304"/>
        <v>0</v>
      </c>
      <c r="V94" s="169"/>
      <c r="W94" s="39"/>
      <c r="X94" s="39">
        <f t="shared" si="305"/>
        <v>0</v>
      </c>
      <c r="Y94" s="39"/>
      <c r="Z94" s="39"/>
      <c r="AA94" s="39"/>
      <c r="AB94" s="170">
        <f t="shared" si="306"/>
        <v>0</v>
      </c>
      <c r="AD94" s="169"/>
      <c r="AE94" s="39"/>
      <c r="AF94" s="39">
        <f t="shared" si="307"/>
        <v>0</v>
      </c>
      <c r="AG94" s="39"/>
      <c r="AH94" s="39"/>
      <c r="AI94" s="39"/>
      <c r="AJ94" s="170">
        <f t="shared" si="308"/>
        <v>0</v>
      </c>
      <c r="AL94" s="169"/>
      <c r="AM94" s="39"/>
      <c r="AN94" s="39">
        <f t="shared" si="309"/>
        <v>0</v>
      </c>
      <c r="AO94" s="39"/>
      <c r="AP94" s="39"/>
      <c r="AQ94" s="39"/>
      <c r="AR94" s="170">
        <f t="shared" si="310"/>
        <v>0</v>
      </c>
      <c r="AT94" s="169"/>
      <c r="AU94" s="39"/>
      <c r="AV94" s="39">
        <f t="shared" si="311"/>
        <v>0</v>
      </c>
      <c r="AW94" s="39"/>
      <c r="AX94" s="39"/>
      <c r="AY94" s="39"/>
      <c r="AZ94" s="170">
        <f t="shared" si="312"/>
        <v>0</v>
      </c>
      <c r="BB94" s="169"/>
      <c r="BC94" s="39"/>
      <c r="BD94" s="39">
        <f t="shared" si="313"/>
        <v>0</v>
      </c>
      <c r="BE94" s="39"/>
      <c r="BF94" s="39"/>
      <c r="BG94" s="39"/>
      <c r="BH94" s="170">
        <f t="shared" si="314"/>
        <v>0</v>
      </c>
      <c r="BJ94" s="169"/>
      <c r="BK94" s="39"/>
      <c r="BL94" s="39">
        <f t="shared" si="315"/>
        <v>0</v>
      </c>
      <c r="BM94" s="39"/>
      <c r="BN94" s="39"/>
      <c r="BO94" s="39"/>
      <c r="BP94" s="170">
        <f t="shared" si="316"/>
        <v>0</v>
      </c>
      <c r="BR94" s="169"/>
      <c r="BS94" s="39"/>
      <c r="BT94" s="39">
        <f t="shared" si="317"/>
        <v>0</v>
      </c>
      <c r="BU94" s="39"/>
      <c r="BV94" s="39"/>
      <c r="BW94" s="39"/>
      <c r="BX94" s="170">
        <f t="shared" si="318"/>
        <v>0</v>
      </c>
      <c r="BZ94" s="169"/>
      <c r="CA94" s="39"/>
      <c r="CB94" s="39">
        <f t="shared" si="319"/>
        <v>0</v>
      </c>
      <c r="CC94" s="39"/>
      <c r="CD94" s="39"/>
      <c r="CE94" s="39"/>
      <c r="CF94" s="170">
        <f t="shared" si="320"/>
        <v>0</v>
      </c>
      <c r="CH94" s="169"/>
      <c r="CI94" s="192">
        <f t="shared" si="321"/>
        <v>0</v>
      </c>
      <c r="CJ94" s="192">
        <f t="shared" si="321"/>
        <v>0</v>
      </c>
      <c r="CK94" s="192">
        <f t="shared" si="321"/>
        <v>0</v>
      </c>
      <c r="CL94" s="192">
        <f t="shared" si="321"/>
        <v>0</v>
      </c>
      <c r="CM94" s="192">
        <f t="shared" si="321"/>
        <v>0</v>
      </c>
      <c r="CN94" s="170">
        <f t="shared" si="322"/>
        <v>0</v>
      </c>
      <c r="CO94" s="243" t="str">
        <f t="shared" si="276"/>
        <v>OK</v>
      </c>
    </row>
    <row r="95" spans="1:93" ht="15.75" thickBot="1" x14ac:dyDescent="0.3">
      <c r="A95" s="3"/>
      <c r="B95" s="41"/>
      <c r="C95" s="93"/>
      <c r="D95" s="7"/>
      <c r="E95" s="169"/>
      <c r="F95" s="39">
        <f t="shared" si="302"/>
        <v>0</v>
      </c>
      <c r="G95" s="39">
        <f t="shared" si="226"/>
        <v>0</v>
      </c>
      <c r="H95" s="39"/>
      <c r="I95" s="39"/>
      <c r="J95" s="39"/>
      <c r="K95" s="170">
        <f t="shared" si="227"/>
        <v>0</v>
      </c>
      <c r="L95" s="243" t="str">
        <f t="shared" si="325"/>
        <v>OK</v>
      </c>
      <c r="N95" s="169"/>
      <c r="O95" s="39"/>
      <c r="P95" s="39">
        <f t="shared" si="303"/>
        <v>0</v>
      </c>
      <c r="Q95" s="39"/>
      <c r="R95" s="39"/>
      <c r="S95" s="39"/>
      <c r="T95" s="170">
        <f t="shared" si="304"/>
        <v>0</v>
      </c>
      <c r="V95" s="169"/>
      <c r="W95" s="39"/>
      <c r="X95" s="39">
        <f t="shared" si="305"/>
        <v>0</v>
      </c>
      <c r="Y95" s="39"/>
      <c r="Z95" s="39"/>
      <c r="AA95" s="39"/>
      <c r="AB95" s="170">
        <f t="shared" si="306"/>
        <v>0</v>
      </c>
      <c r="AD95" s="169"/>
      <c r="AE95" s="39"/>
      <c r="AF95" s="39">
        <f t="shared" si="307"/>
        <v>0</v>
      </c>
      <c r="AG95" s="39"/>
      <c r="AH95" s="39"/>
      <c r="AI95" s="39"/>
      <c r="AJ95" s="170">
        <f t="shared" si="308"/>
        <v>0</v>
      </c>
      <c r="AL95" s="169"/>
      <c r="AM95" s="39"/>
      <c r="AN95" s="39">
        <f t="shared" si="309"/>
        <v>0</v>
      </c>
      <c r="AO95" s="39"/>
      <c r="AP95" s="39"/>
      <c r="AQ95" s="39"/>
      <c r="AR95" s="170">
        <f t="shared" si="310"/>
        <v>0</v>
      </c>
      <c r="AT95" s="169"/>
      <c r="AU95" s="39"/>
      <c r="AV95" s="39">
        <f t="shared" si="311"/>
        <v>0</v>
      </c>
      <c r="AW95" s="39"/>
      <c r="AX95" s="39"/>
      <c r="AY95" s="39"/>
      <c r="AZ95" s="170">
        <f t="shared" si="312"/>
        <v>0</v>
      </c>
      <c r="BB95" s="169"/>
      <c r="BC95" s="39"/>
      <c r="BD95" s="39">
        <f t="shared" si="313"/>
        <v>0</v>
      </c>
      <c r="BE95" s="39"/>
      <c r="BF95" s="39"/>
      <c r="BG95" s="39"/>
      <c r="BH95" s="170">
        <f t="shared" si="314"/>
        <v>0</v>
      </c>
      <c r="BJ95" s="169"/>
      <c r="BK95" s="39"/>
      <c r="BL95" s="39">
        <f t="shared" si="315"/>
        <v>0</v>
      </c>
      <c r="BM95" s="39"/>
      <c r="BN95" s="39"/>
      <c r="BO95" s="39"/>
      <c r="BP95" s="170">
        <f t="shared" si="316"/>
        <v>0</v>
      </c>
      <c r="BR95" s="169"/>
      <c r="BS95" s="39"/>
      <c r="BT95" s="39">
        <f t="shared" si="317"/>
        <v>0</v>
      </c>
      <c r="BU95" s="39"/>
      <c r="BV95" s="39"/>
      <c r="BW95" s="39"/>
      <c r="BX95" s="170">
        <f t="shared" si="318"/>
        <v>0</v>
      </c>
      <c r="BZ95" s="169"/>
      <c r="CA95" s="39"/>
      <c r="CB95" s="39">
        <f t="shared" si="319"/>
        <v>0</v>
      </c>
      <c r="CC95" s="39"/>
      <c r="CD95" s="39"/>
      <c r="CE95" s="39"/>
      <c r="CF95" s="170">
        <f t="shared" si="320"/>
        <v>0</v>
      </c>
      <c r="CH95" s="169"/>
      <c r="CI95" s="192">
        <f t="shared" si="321"/>
        <v>0</v>
      </c>
      <c r="CJ95" s="192">
        <f t="shared" si="321"/>
        <v>0</v>
      </c>
      <c r="CK95" s="192">
        <f t="shared" si="321"/>
        <v>0</v>
      </c>
      <c r="CL95" s="192">
        <f t="shared" si="321"/>
        <v>0</v>
      </c>
      <c r="CM95" s="192">
        <f t="shared" si="321"/>
        <v>0</v>
      </c>
      <c r="CN95" s="170">
        <f t="shared" si="322"/>
        <v>0</v>
      </c>
      <c r="CO95" s="243" t="str">
        <f t="shared" si="276"/>
        <v>OK</v>
      </c>
    </row>
    <row r="96" spans="1:93" ht="15.75" thickBot="1" x14ac:dyDescent="0.3">
      <c r="A96" s="80"/>
      <c r="B96" s="136" t="s">
        <v>341</v>
      </c>
      <c r="C96" s="136"/>
      <c r="D96" s="137"/>
      <c r="E96" s="185"/>
      <c r="F96" s="155"/>
      <c r="G96" s="155"/>
      <c r="H96" s="155"/>
      <c r="I96" s="155"/>
      <c r="J96" s="155"/>
      <c r="K96" s="186"/>
      <c r="L96" s="243" t="str">
        <f t="shared" si="325"/>
        <v>OK</v>
      </c>
      <c r="N96" s="185"/>
      <c r="O96" s="155"/>
      <c r="P96" s="155"/>
      <c r="Q96" s="155"/>
      <c r="R96" s="155"/>
      <c r="S96" s="155"/>
      <c r="T96" s="186"/>
      <c r="V96" s="185"/>
      <c r="W96" s="155"/>
      <c r="X96" s="155"/>
      <c r="Y96" s="155"/>
      <c r="Z96" s="155"/>
      <c r="AA96" s="155"/>
      <c r="AB96" s="186"/>
      <c r="AD96" s="185"/>
      <c r="AE96" s="155"/>
      <c r="AF96" s="155"/>
      <c r="AG96" s="155"/>
      <c r="AH96" s="155"/>
      <c r="AI96" s="155"/>
      <c r="AJ96" s="186"/>
      <c r="AL96" s="185"/>
      <c r="AM96" s="155"/>
      <c r="AN96" s="155"/>
      <c r="AO96" s="155"/>
      <c r="AP96" s="155"/>
      <c r="AQ96" s="155"/>
      <c r="AR96" s="186"/>
      <c r="AT96" s="185"/>
      <c r="AU96" s="155"/>
      <c r="AV96" s="155"/>
      <c r="AW96" s="155"/>
      <c r="AX96" s="155"/>
      <c r="AY96" s="155"/>
      <c r="AZ96" s="186"/>
      <c r="BB96" s="185"/>
      <c r="BC96" s="155"/>
      <c r="BD96" s="155"/>
      <c r="BE96" s="155"/>
      <c r="BF96" s="155"/>
      <c r="BG96" s="155"/>
      <c r="BH96" s="186"/>
      <c r="BJ96" s="185"/>
      <c r="BK96" s="155"/>
      <c r="BL96" s="155"/>
      <c r="BM96" s="155"/>
      <c r="BN96" s="155"/>
      <c r="BO96" s="155"/>
      <c r="BP96" s="186"/>
      <c r="BR96" s="185"/>
      <c r="BS96" s="155"/>
      <c r="BT96" s="155"/>
      <c r="BU96" s="155"/>
      <c r="BV96" s="155"/>
      <c r="BW96" s="155"/>
      <c r="BX96" s="186"/>
      <c r="BZ96" s="185"/>
      <c r="CA96" s="155"/>
      <c r="CB96" s="155"/>
      <c r="CC96" s="155"/>
      <c r="CD96" s="155"/>
      <c r="CE96" s="155"/>
      <c r="CF96" s="186"/>
      <c r="CH96" s="185"/>
      <c r="CI96" s="155"/>
      <c r="CJ96" s="155"/>
      <c r="CK96" s="155"/>
      <c r="CL96" s="155"/>
      <c r="CM96" s="155"/>
      <c r="CN96" s="186"/>
      <c r="CO96" s="243" t="str">
        <f t="shared" si="276"/>
        <v>OK</v>
      </c>
    </row>
    <row r="97" spans="1:93" ht="30.75" thickBot="1" x14ac:dyDescent="0.3">
      <c r="A97" s="3"/>
      <c r="B97" s="41" t="s">
        <v>342</v>
      </c>
      <c r="C97" s="225" t="s">
        <v>430</v>
      </c>
      <c r="D97" s="225" t="s">
        <v>224</v>
      </c>
      <c r="E97" s="169">
        <v>8</v>
      </c>
      <c r="F97" s="39">
        <f t="shared" ref="F97:F105" si="326">E97*$C$2</f>
        <v>1040</v>
      </c>
      <c r="G97" s="39">
        <f t="shared" si="226"/>
        <v>156</v>
      </c>
      <c r="H97" s="39"/>
      <c r="I97" s="39"/>
      <c r="J97" s="39"/>
      <c r="K97" s="170">
        <f t="shared" si="227"/>
        <v>1196</v>
      </c>
      <c r="L97" s="243" t="str">
        <f t="shared" si="325"/>
        <v>OK</v>
      </c>
      <c r="N97" s="169"/>
      <c r="O97" s="39"/>
      <c r="P97" s="39">
        <f t="shared" ref="P97:P109" si="327">O97*0.15</f>
        <v>0</v>
      </c>
      <c r="Q97" s="39"/>
      <c r="R97" s="39"/>
      <c r="S97" s="39"/>
      <c r="T97" s="170">
        <f t="shared" ref="T97:T105" si="328">O97+P97+Q97+R97+S97</f>
        <v>0</v>
      </c>
      <c r="V97" s="169"/>
      <c r="W97" s="39"/>
      <c r="X97" s="39">
        <f t="shared" ref="X97:X109" si="329">W97*0.15</f>
        <v>0</v>
      </c>
      <c r="Y97" s="39"/>
      <c r="Z97" s="39"/>
      <c r="AA97" s="39"/>
      <c r="AB97" s="170">
        <f t="shared" ref="AB97:AB105" si="330">W97+X97+Y97+Z97+AA97</f>
        <v>0</v>
      </c>
      <c r="AD97" s="169"/>
      <c r="AE97" s="39"/>
      <c r="AF97" s="39">
        <f t="shared" ref="AF97:AF109" si="331">AE97*0.15</f>
        <v>0</v>
      </c>
      <c r="AG97" s="39"/>
      <c r="AH97" s="39"/>
      <c r="AI97" s="39"/>
      <c r="AJ97" s="170">
        <f t="shared" ref="AJ97:AJ105" si="332">AE97+AF97+AG97+AH97+AI97</f>
        <v>0</v>
      </c>
      <c r="AL97" s="169"/>
      <c r="AM97" s="39">
        <f>F97</f>
        <v>1040</v>
      </c>
      <c r="AN97" s="39">
        <f t="shared" ref="AN97:AN109" si="333">AM97*0.15</f>
        <v>156</v>
      </c>
      <c r="AO97" s="39"/>
      <c r="AP97" s="39"/>
      <c r="AQ97" s="39"/>
      <c r="AR97" s="170">
        <f t="shared" ref="AR97:AR105" si="334">AM97+AN97+AO97+AP97+AQ97</f>
        <v>1196</v>
      </c>
      <c r="AT97" s="169"/>
      <c r="AU97" s="39"/>
      <c r="AV97" s="39">
        <f t="shared" ref="AV97:AV109" si="335">AU97*0.15</f>
        <v>0</v>
      </c>
      <c r="AW97" s="39"/>
      <c r="AX97" s="39"/>
      <c r="AY97" s="39"/>
      <c r="AZ97" s="170">
        <f t="shared" ref="AZ97:AZ105" si="336">AU97+AV97+AW97+AX97+AY97</f>
        <v>0</v>
      </c>
      <c r="BB97" s="169"/>
      <c r="BC97" s="39"/>
      <c r="BD97" s="39">
        <f t="shared" ref="BD97:BD109" si="337">BC97*0.15</f>
        <v>0</v>
      </c>
      <c r="BE97" s="39"/>
      <c r="BF97" s="39"/>
      <c r="BG97" s="39"/>
      <c r="BH97" s="170">
        <f t="shared" ref="BH97:BH105" si="338">BC97+BD97+BE97+BF97+BG97</f>
        <v>0</v>
      </c>
      <c r="BJ97" s="169"/>
      <c r="BK97" s="39"/>
      <c r="BL97" s="39">
        <f t="shared" ref="BL97:BL109" si="339">BK97*0.15</f>
        <v>0</v>
      </c>
      <c r="BM97" s="39"/>
      <c r="BN97" s="39"/>
      <c r="BO97" s="39"/>
      <c r="BP97" s="170">
        <f t="shared" ref="BP97:BP105" si="340">BK97+BL97+BM97+BN97+BO97</f>
        <v>0</v>
      </c>
      <c r="BR97" s="169"/>
      <c r="BS97" s="39"/>
      <c r="BT97" s="39">
        <f t="shared" ref="BT97:BT109" si="341">BS97*0.15</f>
        <v>0</v>
      </c>
      <c r="BU97" s="39"/>
      <c r="BV97" s="39"/>
      <c r="BW97" s="39"/>
      <c r="BX97" s="170">
        <f t="shared" ref="BX97:BX105" si="342">BS97+BT97+BU97+BV97+BW97</f>
        <v>0</v>
      </c>
      <c r="BZ97" s="169"/>
      <c r="CA97" s="39"/>
      <c r="CB97" s="39">
        <f t="shared" ref="CB97:CB109" si="343">CA97*0.15</f>
        <v>0</v>
      </c>
      <c r="CC97" s="39"/>
      <c r="CD97" s="39"/>
      <c r="CE97" s="39"/>
      <c r="CF97" s="170">
        <f t="shared" ref="CF97:CF105" si="344">CA97+CB97+CC97+CD97+CE97</f>
        <v>0</v>
      </c>
      <c r="CH97" s="169"/>
      <c r="CI97" s="192">
        <f t="shared" ref="CI97:CM105" si="345">O97+W97+AE97+AM97+AU97+BC97+BK97+BS97+CA97</f>
        <v>1040</v>
      </c>
      <c r="CJ97" s="192">
        <f t="shared" si="345"/>
        <v>156</v>
      </c>
      <c r="CK97" s="192">
        <f t="shared" si="345"/>
        <v>0</v>
      </c>
      <c r="CL97" s="192">
        <f t="shared" si="345"/>
        <v>0</v>
      </c>
      <c r="CM97" s="192">
        <f t="shared" si="345"/>
        <v>0</v>
      </c>
      <c r="CN97" s="170">
        <f t="shared" ref="CN97:CN105" si="346">CI97+CJ97+CK97+CL97+CM97</f>
        <v>1196</v>
      </c>
      <c r="CO97" s="243" t="str">
        <f t="shared" si="276"/>
        <v>OK</v>
      </c>
    </row>
    <row r="98" spans="1:93" ht="45.75" hidden="1" thickBot="1" x14ac:dyDescent="0.3">
      <c r="A98" s="3"/>
      <c r="B98" s="41" t="s">
        <v>242</v>
      </c>
      <c r="C98" s="225" t="s">
        <v>430</v>
      </c>
      <c r="D98" s="225" t="s">
        <v>432</v>
      </c>
      <c r="E98" s="169">
        <v>0</v>
      </c>
      <c r="F98" s="39">
        <f t="shared" si="326"/>
        <v>0</v>
      </c>
      <c r="G98" s="39">
        <f t="shared" si="226"/>
        <v>0</v>
      </c>
      <c r="H98" s="39"/>
      <c r="I98" s="39"/>
      <c r="J98" s="39"/>
      <c r="K98" s="170">
        <f t="shared" si="227"/>
        <v>0</v>
      </c>
      <c r="L98" s="243" t="str">
        <f t="shared" si="325"/>
        <v>OK</v>
      </c>
      <c r="N98" s="169"/>
      <c r="O98" s="39"/>
      <c r="P98" s="39">
        <f t="shared" si="327"/>
        <v>0</v>
      </c>
      <c r="Q98" s="39"/>
      <c r="R98" s="39"/>
      <c r="S98" s="39"/>
      <c r="T98" s="170">
        <f t="shared" si="328"/>
        <v>0</v>
      </c>
      <c r="V98" s="169"/>
      <c r="W98" s="39"/>
      <c r="X98" s="39">
        <f t="shared" si="329"/>
        <v>0</v>
      </c>
      <c r="Y98" s="39"/>
      <c r="Z98" s="39"/>
      <c r="AA98" s="39"/>
      <c r="AB98" s="170">
        <f t="shared" si="330"/>
        <v>0</v>
      </c>
      <c r="AD98" s="169"/>
      <c r="AE98" s="39"/>
      <c r="AF98" s="39">
        <f t="shared" si="331"/>
        <v>0</v>
      </c>
      <c r="AG98" s="39"/>
      <c r="AH98" s="39"/>
      <c r="AI98" s="39"/>
      <c r="AJ98" s="170">
        <f t="shared" si="332"/>
        <v>0</v>
      </c>
      <c r="AL98" s="169"/>
      <c r="AM98" s="39">
        <f>F98</f>
        <v>0</v>
      </c>
      <c r="AN98" s="39">
        <f t="shared" si="333"/>
        <v>0</v>
      </c>
      <c r="AO98" s="39"/>
      <c r="AP98" s="39"/>
      <c r="AQ98" s="39"/>
      <c r="AR98" s="170">
        <f t="shared" si="334"/>
        <v>0</v>
      </c>
      <c r="AT98" s="169"/>
      <c r="AU98" s="39"/>
      <c r="AV98" s="39">
        <f t="shared" si="335"/>
        <v>0</v>
      </c>
      <c r="AW98" s="39"/>
      <c r="AX98" s="39"/>
      <c r="AY98" s="39"/>
      <c r="AZ98" s="170">
        <f t="shared" si="336"/>
        <v>0</v>
      </c>
      <c r="BB98" s="169"/>
      <c r="BC98" s="39"/>
      <c r="BD98" s="39">
        <f t="shared" si="337"/>
        <v>0</v>
      </c>
      <c r="BE98" s="39"/>
      <c r="BF98" s="39"/>
      <c r="BG98" s="39"/>
      <c r="BH98" s="170">
        <f t="shared" si="338"/>
        <v>0</v>
      </c>
      <c r="BJ98" s="169"/>
      <c r="BK98" s="39"/>
      <c r="BL98" s="39">
        <f t="shared" si="339"/>
        <v>0</v>
      </c>
      <c r="BM98" s="39"/>
      <c r="BN98" s="39"/>
      <c r="BO98" s="39"/>
      <c r="BP98" s="170">
        <f t="shared" si="340"/>
        <v>0</v>
      </c>
      <c r="BR98" s="169"/>
      <c r="BS98" s="39"/>
      <c r="BT98" s="39">
        <f t="shared" si="341"/>
        <v>0</v>
      </c>
      <c r="BU98" s="39"/>
      <c r="BV98" s="39"/>
      <c r="BW98" s="39"/>
      <c r="BX98" s="170">
        <f t="shared" si="342"/>
        <v>0</v>
      </c>
      <c r="BZ98" s="169"/>
      <c r="CA98" s="39"/>
      <c r="CB98" s="39">
        <f t="shared" si="343"/>
        <v>0</v>
      </c>
      <c r="CC98" s="39"/>
      <c r="CD98" s="39"/>
      <c r="CE98" s="39"/>
      <c r="CF98" s="170">
        <f t="shared" si="344"/>
        <v>0</v>
      </c>
      <c r="CH98" s="169"/>
      <c r="CI98" s="192">
        <f t="shared" si="345"/>
        <v>0</v>
      </c>
      <c r="CJ98" s="192">
        <f t="shared" si="345"/>
        <v>0</v>
      </c>
      <c r="CK98" s="192">
        <f t="shared" si="345"/>
        <v>0</v>
      </c>
      <c r="CL98" s="192">
        <f t="shared" si="345"/>
        <v>0</v>
      </c>
      <c r="CM98" s="192">
        <f t="shared" si="345"/>
        <v>0</v>
      </c>
      <c r="CN98" s="170">
        <f t="shared" si="346"/>
        <v>0</v>
      </c>
      <c r="CO98" s="243" t="str">
        <f t="shared" si="276"/>
        <v>OK</v>
      </c>
    </row>
    <row r="99" spans="1:93" ht="45.75" thickBot="1" x14ac:dyDescent="0.3">
      <c r="A99" s="3"/>
      <c r="B99" s="41" t="s">
        <v>243</v>
      </c>
      <c r="C99" s="225" t="s">
        <v>430</v>
      </c>
      <c r="D99" s="225" t="s">
        <v>432</v>
      </c>
      <c r="E99" s="169">
        <v>40</v>
      </c>
      <c r="F99" s="39">
        <f t="shared" si="326"/>
        <v>5200</v>
      </c>
      <c r="G99" s="39">
        <f t="shared" si="226"/>
        <v>780</v>
      </c>
      <c r="H99" s="39"/>
      <c r="I99" s="39">
        <v>15000</v>
      </c>
      <c r="J99" s="39"/>
      <c r="K99" s="170">
        <f t="shared" si="227"/>
        <v>20980</v>
      </c>
      <c r="L99" s="243" t="str">
        <f t="shared" si="325"/>
        <v>OK</v>
      </c>
      <c r="N99" s="169"/>
      <c r="O99" s="39"/>
      <c r="P99" s="39">
        <f t="shared" si="327"/>
        <v>0</v>
      </c>
      <c r="Q99" s="39"/>
      <c r="R99" s="39"/>
      <c r="S99" s="39"/>
      <c r="T99" s="170">
        <f t="shared" si="328"/>
        <v>0</v>
      </c>
      <c r="V99" s="169"/>
      <c r="W99" s="39"/>
      <c r="X99" s="39">
        <f t="shared" si="329"/>
        <v>0</v>
      </c>
      <c r="Y99" s="39"/>
      <c r="Z99" s="39"/>
      <c r="AA99" s="39"/>
      <c r="AB99" s="170">
        <f t="shared" si="330"/>
        <v>0</v>
      </c>
      <c r="AD99" s="169"/>
      <c r="AE99" s="39"/>
      <c r="AF99" s="39">
        <f t="shared" si="331"/>
        <v>0</v>
      </c>
      <c r="AG99" s="39"/>
      <c r="AH99" s="39"/>
      <c r="AI99" s="39"/>
      <c r="AJ99" s="170">
        <f t="shared" si="332"/>
        <v>0</v>
      </c>
      <c r="AL99" s="169"/>
      <c r="AM99" s="39">
        <f>$F$99*0.5</f>
        <v>2600</v>
      </c>
      <c r="AN99" s="39">
        <f t="shared" si="333"/>
        <v>390</v>
      </c>
      <c r="AO99" s="39"/>
      <c r="AP99" s="39">
        <f>$I$99*0.5</f>
        <v>7500</v>
      </c>
      <c r="AQ99" s="39"/>
      <c r="AR99" s="170">
        <f t="shared" si="334"/>
        <v>10490</v>
      </c>
      <c r="AT99" s="169"/>
      <c r="AU99" s="39">
        <f>$F$99*0.5</f>
        <v>2600</v>
      </c>
      <c r="AV99" s="39">
        <f t="shared" si="335"/>
        <v>390</v>
      </c>
      <c r="AW99" s="39"/>
      <c r="AX99" s="39">
        <f>$I$99*0.5</f>
        <v>7500</v>
      </c>
      <c r="AY99" s="39"/>
      <c r="AZ99" s="170">
        <f t="shared" si="336"/>
        <v>10490</v>
      </c>
      <c r="BB99" s="169"/>
      <c r="BC99" s="39"/>
      <c r="BD99" s="39">
        <f t="shared" si="337"/>
        <v>0</v>
      </c>
      <c r="BE99" s="39"/>
      <c r="BF99" s="39"/>
      <c r="BG99" s="39"/>
      <c r="BH99" s="170">
        <f t="shared" si="338"/>
        <v>0</v>
      </c>
      <c r="BJ99" s="169"/>
      <c r="BK99" s="39"/>
      <c r="BL99" s="39">
        <f t="shared" si="339"/>
        <v>0</v>
      </c>
      <c r="BM99" s="39"/>
      <c r="BN99" s="39"/>
      <c r="BO99" s="39"/>
      <c r="BP99" s="170">
        <f t="shared" si="340"/>
        <v>0</v>
      </c>
      <c r="BR99" s="169"/>
      <c r="BS99" s="39"/>
      <c r="BT99" s="39">
        <f t="shared" si="341"/>
        <v>0</v>
      </c>
      <c r="BU99" s="39"/>
      <c r="BV99" s="39"/>
      <c r="BW99" s="39"/>
      <c r="BX99" s="170">
        <f t="shared" si="342"/>
        <v>0</v>
      </c>
      <c r="BZ99" s="169"/>
      <c r="CA99" s="39"/>
      <c r="CB99" s="39">
        <f t="shared" si="343"/>
        <v>0</v>
      </c>
      <c r="CC99" s="39"/>
      <c r="CD99" s="39"/>
      <c r="CE99" s="39"/>
      <c r="CF99" s="170">
        <f t="shared" si="344"/>
        <v>0</v>
      </c>
      <c r="CH99" s="169"/>
      <c r="CI99" s="192">
        <f t="shared" si="345"/>
        <v>5200</v>
      </c>
      <c r="CJ99" s="192">
        <f t="shared" si="345"/>
        <v>780</v>
      </c>
      <c r="CK99" s="192">
        <f t="shared" si="345"/>
        <v>0</v>
      </c>
      <c r="CL99" s="192">
        <f t="shared" si="345"/>
        <v>15000</v>
      </c>
      <c r="CM99" s="192">
        <f t="shared" si="345"/>
        <v>0</v>
      </c>
      <c r="CN99" s="170">
        <f t="shared" si="346"/>
        <v>20980</v>
      </c>
      <c r="CO99" s="243" t="str">
        <f t="shared" si="276"/>
        <v>OK</v>
      </c>
    </row>
    <row r="100" spans="1:93" ht="45.75" thickBot="1" x14ac:dyDescent="0.3">
      <c r="A100" s="3"/>
      <c r="B100" s="41" t="s">
        <v>346</v>
      </c>
      <c r="C100" s="225" t="s">
        <v>430</v>
      </c>
      <c r="D100" s="225" t="s">
        <v>432</v>
      </c>
      <c r="E100" s="169">
        <v>5</v>
      </c>
      <c r="F100" s="39">
        <f t="shared" si="326"/>
        <v>650</v>
      </c>
      <c r="G100" s="39">
        <f t="shared" si="226"/>
        <v>97.5</v>
      </c>
      <c r="H100" s="39"/>
      <c r="I100" s="39"/>
      <c r="J100" s="39"/>
      <c r="K100" s="170">
        <f t="shared" si="227"/>
        <v>747.5</v>
      </c>
      <c r="L100" s="243" t="str">
        <f t="shared" si="325"/>
        <v>OK</v>
      </c>
      <c r="N100" s="169"/>
      <c r="O100" s="39"/>
      <c r="P100" s="39">
        <f t="shared" si="327"/>
        <v>0</v>
      </c>
      <c r="Q100" s="39"/>
      <c r="R100" s="39"/>
      <c r="S100" s="39"/>
      <c r="T100" s="170">
        <f t="shared" si="328"/>
        <v>0</v>
      </c>
      <c r="V100" s="169"/>
      <c r="W100" s="39"/>
      <c r="X100" s="39">
        <f t="shared" si="329"/>
        <v>0</v>
      </c>
      <c r="Y100" s="39"/>
      <c r="Z100" s="39"/>
      <c r="AA100" s="39"/>
      <c r="AB100" s="170">
        <f t="shared" si="330"/>
        <v>0</v>
      </c>
      <c r="AD100" s="169"/>
      <c r="AE100" s="39"/>
      <c r="AF100" s="39">
        <f t="shared" si="331"/>
        <v>0</v>
      </c>
      <c r="AG100" s="39"/>
      <c r="AH100" s="39"/>
      <c r="AI100" s="39"/>
      <c r="AJ100" s="170">
        <f t="shared" si="332"/>
        <v>0</v>
      </c>
      <c r="AL100" s="169"/>
      <c r="AM100" s="39"/>
      <c r="AN100" s="39">
        <f t="shared" si="333"/>
        <v>0</v>
      </c>
      <c r="AO100" s="39"/>
      <c r="AP100" s="39"/>
      <c r="AQ100" s="39"/>
      <c r="AR100" s="170">
        <f t="shared" si="334"/>
        <v>0</v>
      </c>
      <c r="AT100" s="169"/>
      <c r="AU100" s="39">
        <f>F100</f>
        <v>650</v>
      </c>
      <c r="AV100" s="39">
        <f t="shared" si="335"/>
        <v>97.5</v>
      </c>
      <c r="AW100" s="39"/>
      <c r="AX100" s="39"/>
      <c r="AY100" s="39"/>
      <c r="AZ100" s="170">
        <f t="shared" si="336"/>
        <v>747.5</v>
      </c>
      <c r="BB100" s="169"/>
      <c r="BC100" s="39"/>
      <c r="BD100" s="39">
        <f t="shared" si="337"/>
        <v>0</v>
      </c>
      <c r="BE100" s="39"/>
      <c r="BF100" s="39"/>
      <c r="BG100" s="39"/>
      <c r="BH100" s="170">
        <f t="shared" si="338"/>
        <v>0</v>
      </c>
      <c r="BJ100" s="169"/>
      <c r="BK100" s="39"/>
      <c r="BL100" s="39">
        <f t="shared" si="339"/>
        <v>0</v>
      </c>
      <c r="BM100" s="39"/>
      <c r="BN100" s="39"/>
      <c r="BO100" s="39"/>
      <c r="BP100" s="170">
        <f t="shared" si="340"/>
        <v>0</v>
      </c>
      <c r="BR100" s="169"/>
      <c r="BS100" s="39"/>
      <c r="BT100" s="39">
        <f t="shared" si="341"/>
        <v>0</v>
      </c>
      <c r="BU100" s="39"/>
      <c r="BV100" s="39"/>
      <c r="BW100" s="39"/>
      <c r="BX100" s="170">
        <f t="shared" si="342"/>
        <v>0</v>
      </c>
      <c r="BZ100" s="169"/>
      <c r="CA100" s="39"/>
      <c r="CB100" s="39">
        <f t="shared" si="343"/>
        <v>0</v>
      </c>
      <c r="CC100" s="39"/>
      <c r="CD100" s="39"/>
      <c r="CE100" s="39"/>
      <c r="CF100" s="170">
        <f t="shared" si="344"/>
        <v>0</v>
      </c>
      <c r="CH100" s="169"/>
      <c r="CI100" s="192">
        <f t="shared" si="345"/>
        <v>650</v>
      </c>
      <c r="CJ100" s="192">
        <f t="shared" si="345"/>
        <v>97.5</v>
      </c>
      <c r="CK100" s="192">
        <f t="shared" si="345"/>
        <v>0</v>
      </c>
      <c r="CL100" s="192">
        <f t="shared" si="345"/>
        <v>0</v>
      </c>
      <c r="CM100" s="192">
        <f t="shared" si="345"/>
        <v>0</v>
      </c>
      <c r="CN100" s="170">
        <f t="shared" si="346"/>
        <v>747.5</v>
      </c>
      <c r="CO100" s="243" t="str">
        <f t="shared" si="276"/>
        <v>OK</v>
      </c>
    </row>
    <row r="101" spans="1:93" ht="15.75" thickBot="1" x14ac:dyDescent="0.3">
      <c r="A101" s="3"/>
      <c r="B101" s="41" t="s">
        <v>348</v>
      </c>
      <c r="C101" s="225" t="s">
        <v>430</v>
      </c>
      <c r="D101" s="225" t="s">
        <v>271</v>
      </c>
      <c r="E101" s="169">
        <v>2</v>
      </c>
      <c r="F101" s="39">
        <f t="shared" si="326"/>
        <v>260</v>
      </c>
      <c r="G101" s="39">
        <f t="shared" si="226"/>
        <v>39</v>
      </c>
      <c r="H101" s="39"/>
      <c r="I101" s="39"/>
      <c r="J101" s="39"/>
      <c r="K101" s="170">
        <f t="shared" si="227"/>
        <v>299</v>
      </c>
      <c r="L101" s="243" t="str">
        <f t="shared" si="325"/>
        <v>OK</v>
      </c>
      <c r="N101" s="169"/>
      <c r="O101" s="39"/>
      <c r="P101" s="39">
        <f t="shared" si="327"/>
        <v>0</v>
      </c>
      <c r="Q101" s="39"/>
      <c r="R101" s="39"/>
      <c r="S101" s="39"/>
      <c r="T101" s="170">
        <f t="shared" si="328"/>
        <v>0</v>
      </c>
      <c r="V101" s="169"/>
      <c r="W101" s="39"/>
      <c r="X101" s="39">
        <f t="shared" si="329"/>
        <v>0</v>
      </c>
      <c r="Y101" s="39"/>
      <c r="Z101" s="39"/>
      <c r="AA101" s="39"/>
      <c r="AB101" s="170">
        <f t="shared" si="330"/>
        <v>0</v>
      </c>
      <c r="AD101" s="169"/>
      <c r="AE101" s="39"/>
      <c r="AF101" s="39">
        <f t="shared" si="331"/>
        <v>0</v>
      </c>
      <c r="AG101" s="39"/>
      <c r="AH101" s="39"/>
      <c r="AI101" s="39"/>
      <c r="AJ101" s="170">
        <f t="shared" si="332"/>
        <v>0</v>
      </c>
      <c r="AL101" s="169"/>
      <c r="AM101" s="39"/>
      <c r="AN101" s="39">
        <f t="shared" si="333"/>
        <v>0</v>
      </c>
      <c r="AO101" s="39"/>
      <c r="AP101" s="39"/>
      <c r="AQ101" s="39"/>
      <c r="AR101" s="170">
        <f t="shared" si="334"/>
        <v>0</v>
      </c>
      <c r="AT101" s="169"/>
      <c r="AU101" s="39">
        <f>F101</f>
        <v>260</v>
      </c>
      <c r="AV101" s="39">
        <f t="shared" si="335"/>
        <v>39</v>
      </c>
      <c r="AW101" s="39"/>
      <c r="AX101" s="39"/>
      <c r="AY101" s="39"/>
      <c r="AZ101" s="170">
        <f t="shared" si="336"/>
        <v>299</v>
      </c>
      <c r="BB101" s="169"/>
      <c r="BC101" s="39"/>
      <c r="BD101" s="39">
        <f t="shared" si="337"/>
        <v>0</v>
      </c>
      <c r="BE101" s="39"/>
      <c r="BF101" s="39"/>
      <c r="BG101" s="39"/>
      <c r="BH101" s="170">
        <f t="shared" si="338"/>
        <v>0</v>
      </c>
      <c r="BJ101" s="169"/>
      <c r="BK101" s="39"/>
      <c r="BL101" s="39">
        <f t="shared" si="339"/>
        <v>0</v>
      </c>
      <c r="BM101" s="39"/>
      <c r="BN101" s="39"/>
      <c r="BO101" s="39"/>
      <c r="BP101" s="170">
        <f t="shared" si="340"/>
        <v>0</v>
      </c>
      <c r="BR101" s="169"/>
      <c r="BS101" s="39"/>
      <c r="BT101" s="39">
        <f t="shared" si="341"/>
        <v>0</v>
      </c>
      <c r="BU101" s="39"/>
      <c r="BV101" s="39"/>
      <c r="BW101" s="39"/>
      <c r="BX101" s="170">
        <f t="shared" si="342"/>
        <v>0</v>
      </c>
      <c r="BZ101" s="169"/>
      <c r="CA101" s="39"/>
      <c r="CB101" s="39">
        <f t="shared" si="343"/>
        <v>0</v>
      </c>
      <c r="CC101" s="39"/>
      <c r="CD101" s="39"/>
      <c r="CE101" s="39"/>
      <c r="CF101" s="170">
        <f t="shared" si="344"/>
        <v>0</v>
      </c>
      <c r="CH101" s="169"/>
      <c r="CI101" s="192">
        <f t="shared" si="345"/>
        <v>260</v>
      </c>
      <c r="CJ101" s="192">
        <f t="shared" si="345"/>
        <v>39</v>
      </c>
      <c r="CK101" s="192">
        <f t="shared" si="345"/>
        <v>0</v>
      </c>
      <c r="CL101" s="192">
        <f t="shared" si="345"/>
        <v>0</v>
      </c>
      <c r="CM101" s="192">
        <f t="shared" si="345"/>
        <v>0</v>
      </c>
      <c r="CN101" s="170">
        <f t="shared" si="346"/>
        <v>299</v>
      </c>
      <c r="CO101" s="243" t="str">
        <f t="shared" si="276"/>
        <v>OK</v>
      </c>
    </row>
    <row r="102" spans="1:93" ht="45.75" thickBot="1" x14ac:dyDescent="0.3">
      <c r="A102" s="3"/>
      <c r="B102" s="41" t="s">
        <v>266</v>
      </c>
      <c r="C102" s="225" t="s">
        <v>430</v>
      </c>
      <c r="D102" s="225" t="s">
        <v>432</v>
      </c>
      <c r="E102" s="169">
        <v>3</v>
      </c>
      <c r="F102" s="39">
        <f t="shared" si="326"/>
        <v>390</v>
      </c>
      <c r="G102" s="39">
        <f t="shared" si="226"/>
        <v>58.5</v>
      </c>
      <c r="H102" s="39"/>
      <c r="I102" s="39"/>
      <c r="J102" s="39"/>
      <c r="K102" s="170">
        <f t="shared" si="227"/>
        <v>448.5</v>
      </c>
      <c r="L102" s="243" t="str">
        <f t="shared" si="325"/>
        <v>OK</v>
      </c>
      <c r="N102" s="169"/>
      <c r="O102" s="39"/>
      <c r="P102" s="39">
        <f t="shared" si="327"/>
        <v>0</v>
      </c>
      <c r="Q102" s="39"/>
      <c r="R102" s="39"/>
      <c r="S102" s="39"/>
      <c r="T102" s="170">
        <f t="shared" si="328"/>
        <v>0</v>
      </c>
      <c r="V102" s="169"/>
      <c r="W102" s="39"/>
      <c r="X102" s="39">
        <f t="shared" si="329"/>
        <v>0</v>
      </c>
      <c r="Y102" s="39"/>
      <c r="Z102" s="39"/>
      <c r="AA102" s="39"/>
      <c r="AB102" s="170">
        <f t="shared" si="330"/>
        <v>0</v>
      </c>
      <c r="AD102" s="169"/>
      <c r="AE102" s="39"/>
      <c r="AF102" s="39">
        <f t="shared" si="331"/>
        <v>0</v>
      </c>
      <c r="AG102" s="39"/>
      <c r="AH102" s="39"/>
      <c r="AI102" s="39"/>
      <c r="AJ102" s="170">
        <f t="shared" si="332"/>
        <v>0</v>
      </c>
      <c r="AL102" s="169"/>
      <c r="AM102" s="39"/>
      <c r="AN102" s="39">
        <f t="shared" si="333"/>
        <v>0</v>
      </c>
      <c r="AO102" s="39"/>
      <c r="AP102" s="39"/>
      <c r="AQ102" s="39"/>
      <c r="AR102" s="170">
        <f t="shared" si="334"/>
        <v>0</v>
      </c>
      <c r="AT102" s="169"/>
      <c r="AU102" s="39">
        <f>F102</f>
        <v>390</v>
      </c>
      <c r="AV102" s="39">
        <f t="shared" si="335"/>
        <v>58.5</v>
      </c>
      <c r="AW102" s="39"/>
      <c r="AX102" s="39"/>
      <c r="AY102" s="39"/>
      <c r="AZ102" s="170">
        <f t="shared" si="336"/>
        <v>448.5</v>
      </c>
      <c r="BB102" s="169"/>
      <c r="BC102" s="39"/>
      <c r="BD102" s="39">
        <f t="shared" si="337"/>
        <v>0</v>
      </c>
      <c r="BE102" s="39"/>
      <c r="BF102" s="39"/>
      <c r="BG102" s="39"/>
      <c r="BH102" s="170">
        <f t="shared" si="338"/>
        <v>0</v>
      </c>
      <c r="BJ102" s="169"/>
      <c r="BK102" s="39"/>
      <c r="BL102" s="39">
        <f t="shared" si="339"/>
        <v>0</v>
      </c>
      <c r="BM102" s="39"/>
      <c r="BN102" s="39"/>
      <c r="BO102" s="39"/>
      <c r="BP102" s="170">
        <f t="shared" si="340"/>
        <v>0</v>
      </c>
      <c r="BR102" s="169"/>
      <c r="BS102" s="39"/>
      <c r="BT102" s="39">
        <f t="shared" si="341"/>
        <v>0</v>
      </c>
      <c r="BU102" s="39"/>
      <c r="BV102" s="39"/>
      <c r="BW102" s="39"/>
      <c r="BX102" s="170">
        <f t="shared" si="342"/>
        <v>0</v>
      </c>
      <c r="BZ102" s="169"/>
      <c r="CA102" s="39"/>
      <c r="CB102" s="39">
        <f t="shared" si="343"/>
        <v>0</v>
      </c>
      <c r="CC102" s="39"/>
      <c r="CD102" s="39"/>
      <c r="CE102" s="39"/>
      <c r="CF102" s="170">
        <f t="shared" si="344"/>
        <v>0</v>
      </c>
      <c r="CH102" s="169"/>
      <c r="CI102" s="192">
        <f t="shared" si="345"/>
        <v>390</v>
      </c>
      <c r="CJ102" s="192">
        <f t="shared" si="345"/>
        <v>58.5</v>
      </c>
      <c r="CK102" s="192">
        <f t="shared" si="345"/>
        <v>0</v>
      </c>
      <c r="CL102" s="192">
        <f t="shared" si="345"/>
        <v>0</v>
      </c>
      <c r="CM102" s="192">
        <f t="shared" si="345"/>
        <v>0</v>
      </c>
      <c r="CN102" s="170">
        <f t="shared" si="346"/>
        <v>448.5</v>
      </c>
      <c r="CO102" s="243" t="str">
        <f t="shared" si="276"/>
        <v>OK</v>
      </c>
    </row>
    <row r="103" spans="1:93" ht="15.75" thickBot="1" x14ac:dyDescent="0.3">
      <c r="A103" s="3"/>
      <c r="B103" s="41" t="s">
        <v>133</v>
      </c>
      <c r="C103" s="225" t="s">
        <v>430</v>
      </c>
      <c r="D103" s="225" t="s">
        <v>269</v>
      </c>
      <c r="E103" s="169"/>
      <c r="F103" s="39">
        <f t="shared" si="326"/>
        <v>0</v>
      </c>
      <c r="G103" s="39">
        <f t="shared" si="226"/>
        <v>0</v>
      </c>
      <c r="H103" s="39"/>
      <c r="I103" s="39"/>
      <c r="J103" s="39"/>
      <c r="K103" s="170">
        <f t="shared" si="227"/>
        <v>0</v>
      </c>
      <c r="L103" s="243" t="str">
        <f t="shared" si="325"/>
        <v>OK</v>
      </c>
      <c r="N103" s="169"/>
      <c r="O103" s="39"/>
      <c r="P103" s="39">
        <f t="shared" si="327"/>
        <v>0</v>
      </c>
      <c r="Q103" s="39"/>
      <c r="R103" s="39"/>
      <c r="S103" s="39"/>
      <c r="T103" s="170">
        <f t="shared" si="328"/>
        <v>0</v>
      </c>
      <c r="V103" s="169"/>
      <c r="W103" s="39"/>
      <c r="X103" s="39">
        <f t="shared" si="329"/>
        <v>0</v>
      </c>
      <c r="Y103" s="39"/>
      <c r="Z103" s="39"/>
      <c r="AA103" s="39"/>
      <c r="AB103" s="170">
        <f t="shared" si="330"/>
        <v>0</v>
      </c>
      <c r="AD103" s="169"/>
      <c r="AE103" s="39"/>
      <c r="AF103" s="39">
        <f t="shared" si="331"/>
        <v>0</v>
      </c>
      <c r="AG103" s="39"/>
      <c r="AH103" s="39"/>
      <c r="AI103" s="39"/>
      <c r="AJ103" s="170">
        <f t="shared" si="332"/>
        <v>0</v>
      </c>
      <c r="AL103" s="169"/>
      <c r="AM103" s="39">
        <f>$F$103*0.5</f>
        <v>0</v>
      </c>
      <c r="AN103" s="39">
        <f t="shared" si="333"/>
        <v>0</v>
      </c>
      <c r="AO103" s="39"/>
      <c r="AP103" s="39"/>
      <c r="AQ103" s="39"/>
      <c r="AR103" s="170">
        <f t="shared" si="334"/>
        <v>0</v>
      </c>
      <c r="AT103" s="169"/>
      <c r="AU103" s="39">
        <f>$F$103*0.5</f>
        <v>0</v>
      </c>
      <c r="AV103" s="39">
        <f t="shared" si="335"/>
        <v>0</v>
      </c>
      <c r="AW103" s="39"/>
      <c r="AX103" s="39"/>
      <c r="AY103" s="39"/>
      <c r="AZ103" s="170">
        <f t="shared" si="336"/>
        <v>0</v>
      </c>
      <c r="BB103" s="169"/>
      <c r="BC103" s="39"/>
      <c r="BD103" s="39">
        <f t="shared" si="337"/>
        <v>0</v>
      </c>
      <c r="BE103" s="39"/>
      <c r="BF103" s="39"/>
      <c r="BG103" s="39"/>
      <c r="BH103" s="170">
        <f t="shared" si="338"/>
        <v>0</v>
      </c>
      <c r="BJ103" s="169"/>
      <c r="BK103" s="39"/>
      <c r="BL103" s="39">
        <f t="shared" si="339"/>
        <v>0</v>
      </c>
      <c r="BM103" s="39"/>
      <c r="BN103" s="39"/>
      <c r="BO103" s="39"/>
      <c r="BP103" s="170">
        <f t="shared" si="340"/>
        <v>0</v>
      </c>
      <c r="BR103" s="169"/>
      <c r="BS103" s="39"/>
      <c r="BT103" s="39">
        <f t="shared" si="341"/>
        <v>0</v>
      </c>
      <c r="BU103" s="39"/>
      <c r="BV103" s="39"/>
      <c r="BW103" s="39"/>
      <c r="BX103" s="170">
        <f t="shared" si="342"/>
        <v>0</v>
      </c>
      <c r="BZ103" s="169"/>
      <c r="CA103" s="39"/>
      <c r="CB103" s="39">
        <f t="shared" si="343"/>
        <v>0</v>
      </c>
      <c r="CC103" s="39"/>
      <c r="CD103" s="39"/>
      <c r="CE103" s="39"/>
      <c r="CF103" s="170">
        <f t="shared" si="344"/>
        <v>0</v>
      </c>
      <c r="CH103" s="169"/>
      <c r="CI103" s="192">
        <f t="shared" si="345"/>
        <v>0</v>
      </c>
      <c r="CJ103" s="192">
        <f t="shared" si="345"/>
        <v>0</v>
      </c>
      <c r="CK103" s="192">
        <f t="shared" si="345"/>
        <v>0</v>
      </c>
      <c r="CL103" s="192">
        <f t="shared" si="345"/>
        <v>0</v>
      </c>
      <c r="CM103" s="192">
        <f t="shared" si="345"/>
        <v>0</v>
      </c>
      <c r="CN103" s="170">
        <f t="shared" si="346"/>
        <v>0</v>
      </c>
      <c r="CO103" s="243" t="str">
        <f t="shared" si="276"/>
        <v>OK</v>
      </c>
    </row>
    <row r="104" spans="1:93" ht="15.75" thickBot="1" x14ac:dyDescent="0.3">
      <c r="A104" s="3"/>
      <c r="B104" s="41"/>
      <c r="C104" s="93"/>
      <c r="D104" s="7"/>
      <c r="E104" s="169"/>
      <c r="F104" s="39">
        <f t="shared" si="326"/>
        <v>0</v>
      </c>
      <c r="G104" s="39">
        <f t="shared" si="226"/>
        <v>0</v>
      </c>
      <c r="H104" s="39"/>
      <c r="I104" s="39"/>
      <c r="J104" s="39"/>
      <c r="K104" s="170">
        <f t="shared" si="227"/>
        <v>0</v>
      </c>
      <c r="L104" s="243" t="str">
        <f t="shared" si="325"/>
        <v>OK</v>
      </c>
      <c r="N104" s="169"/>
      <c r="O104" s="39"/>
      <c r="P104" s="39">
        <f t="shared" si="327"/>
        <v>0</v>
      </c>
      <c r="Q104" s="39"/>
      <c r="R104" s="39"/>
      <c r="S104" s="39"/>
      <c r="T104" s="170">
        <f t="shared" si="328"/>
        <v>0</v>
      </c>
      <c r="V104" s="169"/>
      <c r="W104" s="39"/>
      <c r="X104" s="39">
        <f t="shared" si="329"/>
        <v>0</v>
      </c>
      <c r="Y104" s="39"/>
      <c r="Z104" s="39"/>
      <c r="AA104" s="39"/>
      <c r="AB104" s="170">
        <f t="shared" si="330"/>
        <v>0</v>
      </c>
      <c r="AD104" s="169"/>
      <c r="AE104" s="39"/>
      <c r="AF104" s="39">
        <f t="shared" si="331"/>
        <v>0</v>
      </c>
      <c r="AG104" s="39"/>
      <c r="AH104" s="39"/>
      <c r="AI104" s="39"/>
      <c r="AJ104" s="170">
        <f t="shared" si="332"/>
        <v>0</v>
      </c>
      <c r="AL104" s="169"/>
      <c r="AM104" s="39"/>
      <c r="AN104" s="39">
        <f t="shared" si="333"/>
        <v>0</v>
      </c>
      <c r="AO104" s="39"/>
      <c r="AP104" s="39"/>
      <c r="AQ104" s="39"/>
      <c r="AR104" s="170">
        <f t="shared" si="334"/>
        <v>0</v>
      </c>
      <c r="AT104" s="169"/>
      <c r="AU104" s="39"/>
      <c r="AV104" s="39">
        <f t="shared" si="335"/>
        <v>0</v>
      </c>
      <c r="AW104" s="39"/>
      <c r="AX104" s="39"/>
      <c r="AY104" s="39"/>
      <c r="AZ104" s="170">
        <f t="shared" si="336"/>
        <v>0</v>
      </c>
      <c r="BB104" s="169"/>
      <c r="BC104" s="39"/>
      <c r="BD104" s="39">
        <f t="shared" si="337"/>
        <v>0</v>
      </c>
      <c r="BE104" s="39"/>
      <c r="BF104" s="39"/>
      <c r="BG104" s="39"/>
      <c r="BH104" s="170">
        <f t="shared" si="338"/>
        <v>0</v>
      </c>
      <c r="BJ104" s="169"/>
      <c r="BK104" s="39"/>
      <c r="BL104" s="39">
        <f t="shared" si="339"/>
        <v>0</v>
      </c>
      <c r="BM104" s="39"/>
      <c r="BN104" s="39"/>
      <c r="BO104" s="39"/>
      <c r="BP104" s="170">
        <f t="shared" si="340"/>
        <v>0</v>
      </c>
      <c r="BR104" s="169"/>
      <c r="BS104" s="39"/>
      <c r="BT104" s="39">
        <f t="shared" si="341"/>
        <v>0</v>
      </c>
      <c r="BU104" s="39"/>
      <c r="BV104" s="39"/>
      <c r="BW104" s="39"/>
      <c r="BX104" s="170">
        <f t="shared" si="342"/>
        <v>0</v>
      </c>
      <c r="BZ104" s="169"/>
      <c r="CA104" s="39"/>
      <c r="CB104" s="39">
        <f t="shared" si="343"/>
        <v>0</v>
      </c>
      <c r="CC104" s="39"/>
      <c r="CD104" s="39"/>
      <c r="CE104" s="39"/>
      <c r="CF104" s="170">
        <f t="shared" si="344"/>
        <v>0</v>
      </c>
      <c r="CH104" s="169"/>
      <c r="CI104" s="192">
        <f t="shared" si="345"/>
        <v>0</v>
      </c>
      <c r="CJ104" s="192">
        <f t="shared" si="345"/>
        <v>0</v>
      </c>
      <c r="CK104" s="192">
        <f t="shared" si="345"/>
        <v>0</v>
      </c>
      <c r="CL104" s="192">
        <f t="shared" si="345"/>
        <v>0</v>
      </c>
      <c r="CM104" s="192">
        <f t="shared" si="345"/>
        <v>0</v>
      </c>
      <c r="CN104" s="170">
        <f t="shared" si="346"/>
        <v>0</v>
      </c>
      <c r="CO104" s="243" t="str">
        <f t="shared" si="276"/>
        <v>OK</v>
      </c>
    </row>
    <row r="105" spans="1:93" ht="15.75" thickBot="1" x14ac:dyDescent="0.3">
      <c r="A105" s="3"/>
      <c r="B105" s="41"/>
      <c r="C105" s="93"/>
      <c r="D105" s="7"/>
      <c r="E105" s="169"/>
      <c r="F105" s="39">
        <f t="shared" si="326"/>
        <v>0</v>
      </c>
      <c r="G105" s="39">
        <f t="shared" si="226"/>
        <v>0</v>
      </c>
      <c r="H105" s="39"/>
      <c r="I105" s="39"/>
      <c r="J105" s="39"/>
      <c r="K105" s="170">
        <f t="shared" si="227"/>
        <v>0</v>
      </c>
      <c r="L105" s="243" t="str">
        <f t="shared" si="325"/>
        <v>OK</v>
      </c>
      <c r="N105" s="169"/>
      <c r="O105" s="39"/>
      <c r="P105" s="39">
        <f t="shared" si="327"/>
        <v>0</v>
      </c>
      <c r="Q105" s="39"/>
      <c r="R105" s="39"/>
      <c r="S105" s="39"/>
      <c r="T105" s="170">
        <f t="shared" si="328"/>
        <v>0</v>
      </c>
      <c r="V105" s="169"/>
      <c r="W105" s="39"/>
      <c r="X105" s="39">
        <f t="shared" si="329"/>
        <v>0</v>
      </c>
      <c r="Y105" s="39"/>
      <c r="Z105" s="39"/>
      <c r="AA105" s="39"/>
      <c r="AB105" s="170">
        <f t="shared" si="330"/>
        <v>0</v>
      </c>
      <c r="AD105" s="169"/>
      <c r="AE105" s="39"/>
      <c r="AF105" s="39">
        <f t="shared" si="331"/>
        <v>0</v>
      </c>
      <c r="AG105" s="39"/>
      <c r="AH105" s="39"/>
      <c r="AI105" s="39"/>
      <c r="AJ105" s="170">
        <f t="shared" si="332"/>
        <v>0</v>
      </c>
      <c r="AL105" s="169"/>
      <c r="AM105" s="39"/>
      <c r="AN105" s="39">
        <f t="shared" si="333"/>
        <v>0</v>
      </c>
      <c r="AO105" s="39"/>
      <c r="AP105" s="39"/>
      <c r="AQ105" s="39"/>
      <c r="AR105" s="170">
        <f t="shared" si="334"/>
        <v>0</v>
      </c>
      <c r="AT105" s="169"/>
      <c r="AU105" s="39"/>
      <c r="AV105" s="39">
        <f t="shared" si="335"/>
        <v>0</v>
      </c>
      <c r="AW105" s="39"/>
      <c r="AX105" s="39"/>
      <c r="AY105" s="39"/>
      <c r="AZ105" s="170">
        <f t="shared" si="336"/>
        <v>0</v>
      </c>
      <c r="BB105" s="169"/>
      <c r="BC105" s="39"/>
      <c r="BD105" s="39">
        <f t="shared" si="337"/>
        <v>0</v>
      </c>
      <c r="BE105" s="39"/>
      <c r="BF105" s="39"/>
      <c r="BG105" s="39"/>
      <c r="BH105" s="170">
        <f t="shared" si="338"/>
        <v>0</v>
      </c>
      <c r="BJ105" s="169"/>
      <c r="BK105" s="39"/>
      <c r="BL105" s="39">
        <f t="shared" si="339"/>
        <v>0</v>
      </c>
      <c r="BM105" s="39"/>
      <c r="BN105" s="39"/>
      <c r="BO105" s="39"/>
      <c r="BP105" s="170">
        <f t="shared" si="340"/>
        <v>0</v>
      </c>
      <c r="BR105" s="169"/>
      <c r="BS105" s="39"/>
      <c r="BT105" s="39">
        <f t="shared" si="341"/>
        <v>0</v>
      </c>
      <c r="BU105" s="39"/>
      <c r="BV105" s="39"/>
      <c r="BW105" s="39"/>
      <c r="BX105" s="170">
        <f t="shared" si="342"/>
        <v>0</v>
      </c>
      <c r="BZ105" s="169"/>
      <c r="CA105" s="39"/>
      <c r="CB105" s="39">
        <f t="shared" si="343"/>
        <v>0</v>
      </c>
      <c r="CC105" s="39"/>
      <c r="CD105" s="39"/>
      <c r="CE105" s="39"/>
      <c r="CF105" s="170">
        <f t="shared" si="344"/>
        <v>0</v>
      </c>
      <c r="CH105" s="169"/>
      <c r="CI105" s="192">
        <f t="shared" si="345"/>
        <v>0</v>
      </c>
      <c r="CJ105" s="192">
        <f t="shared" si="345"/>
        <v>0</v>
      </c>
      <c r="CK105" s="192">
        <f t="shared" si="345"/>
        <v>0</v>
      </c>
      <c r="CL105" s="192">
        <f t="shared" si="345"/>
        <v>0</v>
      </c>
      <c r="CM105" s="192">
        <f t="shared" si="345"/>
        <v>0</v>
      </c>
      <c r="CN105" s="170">
        <f t="shared" si="346"/>
        <v>0</v>
      </c>
      <c r="CO105" s="243" t="str">
        <f t="shared" si="276"/>
        <v>OK</v>
      </c>
    </row>
    <row r="106" spans="1:93" ht="15.75" thickBot="1" x14ac:dyDescent="0.3">
      <c r="A106" s="80"/>
      <c r="B106" s="136" t="s">
        <v>138</v>
      </c>
      <c r="C106" s="136"/>
      <c r="D106" s="137"/>
      <c r="E106" s="185"/>
      <c r="F106" s="155"/>
      <c r="G106" s="155">
        <f t="shared" si="226"/>
        <v>0</v>
      </c>
      <c r="H106" s="155"/>
      <c r="I106" s="155"/>
      <c r="J106" s="155"/>
      <c r="K106" s="186"/>
      <c r="L106" s="243" t="str">
        <f t="shared" si="325"/>
        <v>OK</v>
      </c>
      <c r="N106" s="185"/>
      <c r="O106" s="155"/>
      <c r="P106" s="155">
        <f t="shared" si="327"/>
        <v>0</v>
      </c>
      <c r="Q106" s="155"/>
      <c r="R106" s="155"/>
      <c r="S106" s="155"/>
      <c r="T106" s="186"/>
      <c r="V106" s="185"/>
      <c r="W106" s="155"/>
      <c r="X106" s="155">
        <f t="shared" si="329"/>
        <v>0</v>
      </c>
      <c r="Y106" s="155"/>
      <c r="Z106" s="155"/>
      <c r="AA106" s="155"/>
      <c r="AB106" s="186"/>
      <c r="AD106" s="185"/>
      <c r="AE106" s="155"/>
      <c r="AF106" s="155">
        <f t="shared" si="331"/>
        <v>0</v>
      </c>
      <c r="AG106" s="155"/>
      <c r="AH106" s="155"/>
      <c r="AI106" s="155"/>
      <c r="AJ106" s="186"/>
      <c r="AL106" s="185"/>
      <c r="AM106" s="155"/>
      <c r="AN106" s="155">
        <f t="shared" si="333"/>
        <v>0</v>
      </c>
      <c r="AO106" s="155"/>
      <c r="AP106" s="155"/>
      <c r="AQ106" s="155"/>
      <c r="AR106" s="186"/>
      <c r="AT106" s="185"/>
      <c r="AU106" s="155"/>
      <c r="AV106" s="155">
        <f t="shared" si="335"/>
        <v>0</v>
      </c>
      <c r="AW106" s="155"/>
      <c r="AX106" s="155"/>
      <c r="AY106" s="155"/>
      <c r="AZ106" s="186"/>
      <c r="BB106" s="185"/>
      <c r="BC106" s="155"/>
      <c r="BD106" s="155">
        <f t="shared" si="337"/>
        <v>0</v>
      </c>
      <c r="BE106" s="155"/>
      <c r="BF106" s="155"/>
      <c r="BG106" s="155"/>
      <c r="BH106" s="186"/>
      <c r="BJ106" s="185"/>
      <c r="BK106" s="155"/>
      <c r="BL106" s="155">
        <f t="shared" si="339"/>
        <v>0</v>
      </c>
      <c r="BM106" s="155"/>
      <c r="BN106" s="155"/>
      <c r="BO106" s="155"/>
      <c r="BP106" s="186"/>
      <c r="BR106" s="185"/>
      <c r="BS106" s="155"/>
      <c r="BT106" s="155">
        <f t="shared" si="341"/>
        <v>0</v>
      </c>
      <c r="BU106" s="155"/>
      <c r="BV106" s="155"/>
      <c r="BW106" s="155"/>
      <c r="BX106" s="186"/>
      <c r="BZ106" s="185"/>
      <c r="CA106" s="155"/>
      <c r="CB106" s="155">
        <f t="shared" si="343"/>
        <v>0</v>
      </c>
      <c r="CC106" s="155"/>
      <c r="CD106" s="155"/>
      <c r="CE106" s="155"/>
      <c r="CF106" s="186"/>
      <c r="CH106" s="185"/>
      <c r="CI106" s="155"/>
      <c r="CJ106" s="155">
        <f t="shared" ref="CJ106" si="347">CI106*0.15</f>
        <v>0</v>
      </c>
      <c r="CK106" s="155"/>
      <c r="CL106" s="155"/>
      <c r="CM106" s="155"/>
      <c r="CN106" s="186"/>
      <c r="CO106" s="243" t="str">
        <f t="shared" si="276"/>
        <v>OK</v>
      </c>
    </row>
    <row r="107" spans="1:93" ht="45.75" thickBot="1" x14ac:dyDescent="0.3">
      <c r="A107" s="3"/>
      <c r="B107" s="41" t="s">
        <v>125</v>
      </c>
      <c r="C107" s="225" t="s">
        <v>269</v>
      </c>
      <c r="D107" s="225" t="s">
        <v>322</v>
      </c>
      <c r="E107" s="169">
        <v>12</v>
      </c>
      <c r="F107" s="39">
        <f t="shared" ref="F107:F109" si="348">E107*$C$2</f>
        <v>1560</v>
      </c>
      <c r="G107" s="39">
        <f t="shared" si="226"/>
        <v>234</v>
      </c>
      <c r="H107" s="39"/>
      <c r="I107" s="39"/>
      <c r="J107" s="39"/>
      <c r="K107" s="170">
        <f t="shared" si="227"/>
        <v>1794</v>
      </c>
      <c r="L107" s="243" t="str">
        <f t="shared" si="325"/>
        <v>OK</v>
      </c>
      <c r="N107" s="169"/>
      <c r="O107" s="39"/>
      <c r="P107" s="39">
        <f t="shared" si="327"/>
        <v>0</v>
      </c>
      <c r="Q107" s="39"/>
      <c r="R107" s="39"/>
      <c r="S107" s="39"/>
      <c r="T107" s="170">
        <f t="shared" ref="T107:T109" si="349">O107+P107+Q107+R107+S107</f>
        <v>0</v>
      </c>
      <c r="V107" s="169"/>
      <c r="W107" s="39"/>
      <c r="X107" s="39">
        <f t="shared" si="329"/>
        <v>0</v>
      </c>
      <c r="Y107" s="39"/>
      <c r="Z107" s="39"/>
      <c r="AA107" s="39"/>
      <c r="AB107" s="170">
        <f t="shared" ref="AB107:AB109" si="350">W107+X107+Y107+Z107+AA107</f>
        <v>0</v>
      </c>
      <c r="AD107" s="169"/>
      <c r="AE107" s="39"/>
      <c r="AF107" s="39">
        <f t="shared" si="331"/>
        <v>0</v>
      </c>
      <c r="AG107" s="39"/>
      <c r="AH107" s="39"/>
      <c r="AI107" s="39"/>
      <c r="AJ107" s="170">
        <f t="shared" ref="AJ107:AJ109" si="351">AE107+AF107+AG107+AH107+AI107</f>
        <v>0</v>
      </c>
      <c r="AL107" s="169"/>
      <c r="AM107" s="39"/>
      <c r="AN107" s="39">
        <f t="shared" si="333"/>
        <v>0</v>
      </c>
      <c r="AO107" s="39"/>
      <c r="AP107" s="39"/>
      <c r="AQ107" s="39"/>
      <c r="AR107" s="170">
        <f t="shared" ref="AR107:AR109" si="352">AM107+AN107+AO107+AP107+AQ107</f>
        <v>0</v>
      </c>
      <c r="AT107" s="169"/>
      <c r="AU107" s="39"/>
      <c r="AV107" s="39">
        <f t="shared" si="335"/>
        <v>0</v>
      </c>
      <c r="AW107" s="39"/>
      <c r="AX107" s="39"/>
      <c r="AY107" s="39"/>
      <c r="AZ107" s="170">
        <f t="shared" ref="AZ107:AZ109" si="353">AU107+AV107+AW107+AX107+AY107</f>
        <v>0</v>
      </c>
      <c r="BB107" s="169"/>
      <c r="BC107" s="39">
        <f>$F$107*0.25</f>
        <v>390</v>
      </c>
      <c r="BD107" s="39">
        <f>BC107*0.15+0.5</f>
        <v>59</v>
      </c>
      <c r="BE107" s="39"/>
      <c r="BF107" s="39"/>
      <c r="BG107" s="39"/>
      <c r="BH107" s="170">
        <f t="shared" ref="BH107:BH109" si="354">BC107+BD107+BE107+BF107+BG107</f>
        <v>449</v>
      </c>
      <c r="BJ107" s="169"/>
      <c r="BK107" s="39">
        <f>$F$107*0.25</f>
        <v>390</v>
      </c>
      <c r="BL107" s="39">
        <f t="shared" si="339"/>
        <v>58.5</v>
      </c>
      <c r="BM107" s="39"/>
      <c r="BN107" s="39"/>
      <c r="BO107" s="39"/>
      <c r="BP107" s="170">
        <f t="shared" ref="BP107:BP109" si="355">BK107+BL107+BM107+BN107+BO107</f>
        <v>448.5</v>
      </c>
      <c r="BR107" s="169"/>
      <c r="BS107" s="39">
        <f>$F$107*0.25</f>
        <v>390</v>
      </c>
      <c r="BT107" s="39">
        <f t="shared" si="341"/>
        <v>58.5</v>
      </c>
      <c r="BU107" s="39"/>
      <c r="BV107" s="39"/>
      <c r="BW107" s="39"/>
      <c r="BX107" s="170">
        <f t="shared" ref="BX107:BX109" si="356">BS107+BT107+BU107+BV107+BW107</f>
        <v>448.5</v>
      </c>
      <c r="BZ107" s="169"/>
      <c r="CA107" s="39">
        <f>$F$107*0.25</f>
        <v>390</v>
      </c>
      <c r="CB107" s="39">
        <f t="shared" si="343"/>
        <v>58.5</v>
      </c>
      <c r="CC107" s="39"/>
      <c r="CD107" s="39"/>
      <c r="CE107" s="39"/>
      <c r="CF107" s="170">
        <f t="shared" ref="CF107:CF109" si="357">CA107+CB107+CC107+CD107+CE107</f>
        <v>448.5</v>
      </c>
      <c r="CH107" s="169"/>
      <c r="CI107" s="192">
        <f t="shared" ref="CI107:CM109" si="358">O107+W107+AE107+AM107+AU107+BC107+BK107+BS107+CA107</f>
        <v>1560</v>
      </c>
      <c r="CJ107" s="192">
        <f t="shared" si="358"/>
        <v>234.5</v>
      </c>
      <c r="CK107" s="192">
        <f t="shared" si="358"/>
        <v>0</v>
      </c>
      <c r="CL107" s="192">
        <f t="shared" si="358"/>
        <v>0</v>
      </c>
      <c r="CM107" s="192">
        <f t="shared" si="358"/>
        <v>0</v>
      </c>
      <c r="CN107" s="170">
        <f t="shared" ref="CN107:CN109" si="359">CI107+CJ107+CK107+CL107+CM107</f>
        <v>1794.5</v>
      </c>
      <c r="CO107" s="243" t="str">
        <f t="shared" si="276"/>
        <v>ERROR</v>
      </c>
    </row>
    <row r="108" spans="1:93" ht="45.75" thickBot="1" x14ac:dyDescent="0.3">
      <c r="A108" s="3"/>
      <c r="B108" s="41" t="s">
        <v>124</v>
      </c>
      <c r="C108" s="225" t="s">
        <v>269</v>
      </c>
      <c r="D108" s="225" t="s">
        <v>322</v>
      </c>
      <c r="E108" s="169">
        <v>4</v>
      </c>
      <c r="F108" s="39">
        <f t="shared" si="348"/>
        <v>520</v>
      </c>
      <c r="G108" s="39">
        <f>F108*0.15</f>
        <v>78</v>
      </c>
      <c r="H108" s="39"/>
      <c r="I108" s="39"/>
      <c r="J108" s="39"/>
      <c r="K108" s="170">
        <f t="shared" si="227"/>
        <v>598</v>
      </c>
      <c r="L108" s="243" t="str">
        <f t="shared" si="325"/>
        <v>OK</v>
      </c>
      <c r="N108" s="169"/>
      <c r="O108" s="39"/>
      <c r="P108" s="39">
        <f t="shared" si="327"/>
        <v>0</v>
      </c>
      <c r="Q108" s="39"/>
      <c r="R108" s="39"/>
      <c r="S108" s="39"/>
      <c r="T108" s="170">
        <f t="shared" si="349"/>
        <v>0</v>
      </c>
      <c r="V108" s="169"/>
      <c r="W108" s="39"/>
      <c r="X108" s="39">
        <f t="shared" si="329"/>
        <v>0</v>
      </c>
      <c r="Y108" s="39"/>
      <c r="Z108" s="39"/>
      <c r="AA108" s="39"/>
      <c r="AB108" s="170">
        <f t="shared" si="350"/>
        <v>0</v>
      </c>
      <c r="AD108" s="169"/>
      <c r="AE108" s="39"/>
      <c r="AF108" s="39">
        <f t="shared" si="331"/>
        <v>0</v>
      </c>
      <c r="AG108" s="39"/>
      <c r="AH108" s="39"/>
      <c r="AI108" s="39"/>
      <c r="AJ108" s="170">
        <f t="shared" si="351"/>
        <v>0</v>
      </c>
      <c r="AL108" s="169"/>
      <c r="AM108" s="39"/>
      <c r="AN108" s="39">
        <f t="shared" si="333"/>
        <v>0</v>
      </c>
      <c r="AO108" s="39"/>
      <c r="AP108" s="39"/>
      <c r="AQ108" s="39"/>
      <c r="AR108" s="170">
        <f t="shared" si="352"/>
        <v>0</v>
      </c>
      <c r="AT108" s="169"/>
      <c r="AU108" s="39"/>
      <c r="AV108" s="39">
        <f t="shared" si="335"/>
        <v>0</v>
      </c>
      <c r="AW108" s="39"/>
      <c r="AX108" s="39"/>
      <c r="AY108" s="39"/>
      <c r="AZ108" s="170">
        <f t="shared" si="353"/>
        <v>0</v>
      </c>
      <c r="BB108" s="169"/>
      <c r="BC108" s="39"/>
      <c r="BD108" s="39">
        <f t="shared" si="337"/>
        <v>0</v>
      </c>
      <c r="BE108" s="39"/>
      <c r="BF108" s="39"/>
      <c r="BG108" s="39"/>
      <c r="BH108" s="170">
        <f t="shared" si="354"/>
        <v>0</v>
      </c>
      <c r="BJ108" s="169"/>
      <c r="BK108" s="39"/>
      <c r="BL108" s="39">
        <f t="shared" si="339"/>
        <v>0</v>
      </c>
      <c r="BM108" s="39"/>
      <c r="BN108" s="39"/>
      <c r="BO108" s="39"/>
      <c r="BP108" s="170">
        <f t="shared" si="355"/>
        <v>0</v>
      </c>
      <c r="BR108" s="169"/>
      <c r="BS108" s="39">
        <f>$F$108*0.5</f>
        <v>260</v>
      </c>
      <c r="BT108" s="39">
        <f t="shared" si="341"/>
        <v>39</v>
      </c>
      <c r="BU108" s="39"/>
      <c r="BV108" s="39"/>
      <c r="BW108" s="39"/>
      <c r="BX108" s="170">
        <f t="shared" si="356"/>
        <v>299</v>
      </c>
      <c r="BZ108" s="169"/>
      <c r="CA108" s="39">
        <f>$F$108*0.5</f>
        <v>260</v>
      </c>
      <c r="CB108" s="39">
        <f>CA108*0.15-0.5</f>
        <v>38.5</v>
      </c>
      <c r="CC108" s="39"/>
      <c r="CD108" s="39"/>
      <c r="CE108" s="39"/>
      <c r="CF108" s="170">
        <f t="shared" si="357"/>
        <v>298.5</v>
      </c>
      <c r="CH108" s="169"/>
      <c r="CI108" s="192">
        <f t="shared" si="358"/>
        <v>520</v>
      </c>
      <c r="CJ108" s="192">
        <f t="shared" si="358"/>
        <v>77.5</v>
      </c>
      <c r="CK108" s="192">
        <f t="shared" si="358"/>
        <v>0</v>
      </c>
      <c r="CL108" s="192">
        <f t="shared" si="358"/>
        <v>0</v>
      </c>
      <c r="CM108" s="192">
        <f t="shared" si="358"/>
        <v>0</v>
      </c>
      <c r="CN108" s="170">
        <f t="shared" si="359"/>
        <v>597.5</v>
      </c>
      <c r="CO108" s="243" t="str">
        <f t="shared" si="276"/>
        <v>ERROR</v>
      </c>
    </row>
    <row r="109" spans="1:93" ht="15.75" thickBot="1" x14ac:dyDescent="0.3">
      <c r="A109" s="3"/>
      <c r="B109" s="41"/>
      <c r="C109" s="93"/>
      <c r="D109" s="7"/>
      <c r="E109" s="169"/>
      <c r="F109" s="39">
        <f t="shared" si="348"/>
        <v>0</v>
      </c>
      <c r="G109" s="39">
        <f t="shared" si="226"/>
        <v>0</v>
      </c>
      <c r="H109" s="39"/>
      <c r="I109" s="39"/>
      <c r="J109" s="39"/>
      <c r="K109" s="170">
        <f t="shared" si="227"/>
        <v>0</v>
      </c>
      <c r="L109" s="243" t="str">
        <f t="shared" si="325"/>
        <v>OK</v>
      </c>
      <c r="N109" s="169"/>
      <c r="O109" s="39"/>
      <c r="P109" s="39">
        <f t="shared" si="327"/>
        <v>0</v>
      </c>
      <c r="Q109" s="39"/>
      <c r="R109" s="39"/>
      <c r="S109" s="39"/>
      <c r="T109" s="170">
        <f t="shared" si="349"/>
        <v>0</v>
      </c>
      <c r="V109" s="169"/>
      <c r="W109" s="39"/>
      <c r="X109" s="39">
        <f t="shared" si="329"/>
        <v>0</v>
      </c>
      <c r="Y109" s="39"/>
      <c r="Z109" s="39"/>
      <c r="AA109" s="39"/>
      <c r="AB109" s="170">
        <f t="shared" si="350"/>
        <v>0</v>
      </c>
      <c r="AD109" s="169"/>
      <c r="AE109" s="39"/>
      <c r="AF109" s="39">
        <f t="shared" si="331"/>
        <v>0</v>
      </c>
      <c r="AG109" s="39"/>
      <c r="AH109" s="39"/>
      <c r="AI109" s="39"/>
      <c r="AJ109" s="170">
        <f t="shared" si="351"/>
        <v>0</v>
      </c>
      <c r="AL109" s="169"/>
      <c r="AM109" s="39"/>
      <c r="AN109" s="39">
        <f t="shared" si="333"/>
        <v>0</v>
      </c>
      <c r="AO109" s="39"/>
      <c r="AP109" s="39"/>
      <c r="AQ109" s="39"/>
      <c r="AR109" s="170">
        <f t="shared" si="352"/>
        <v>0</v>
      </c>
      <c r="AT109" s="169"/>
      <c r="AU109" s="39"/>
      <c r="AV109" s="39">
        <f t="shared" si="335"/>
        <v>0</v>
      </c>
      <c r="AW109" s="39"/>
      <c r="AX109" s="39"/>
      <c r="AY109" s="39"/>
      <c r="AZ109" s="170">
        <f t="shared" si="353"/>
        <v>0</v>
      </c>
      <c r="BB109" s="169"/>
      <c r="BC109" s="39"/>
      <c r="BD109" s="39">
        <f t="shared" si="337"/>
        <v>0</v>
      </c>
      <c r="BE109" s="39"/>
      <c r="BF109" s="39"/>
      <c r="BG109" s="39"/>
      <c r="BH109" s="170">
        <f t="shared" si="354"/>
        <v>0</v>
      </c>
      <c r="BJ109" s="169"/>
      <c r="BK109" s="39"/>
      <c r="BL109" s="39">
        <f t="shared" si="339"/>
        <v>0</v>
      </c>
      <c r="BM109" s="39"/>
      <c r="BN109" s="39"/>
      <c r="BO109" s="39"/>
      <c r="BP109" s="170">
        <f t="shared" si="355"/>
        <v>0</v>
      </c>
      <c r="BR109" s="169"/>
      <c r="BS109" s="39"/>
      <c r="BT109" s="39">
        <f t="shared" si="341"/>
        <v>0</v>
      </c>
      <c r="BU109" s="39"/>
      <c r="BV109" s="39"/>
      <c r="BW109" s="39"/>
      <c r="BX109" s="170">
        <f t="shared" si="356"/>
        <v>0</v>
      </c>
      <c r="BZ109" s="169"/>
      <c r="CA109" s="39"/>
      <c r="CB109" s="39">
        <f t="shared" si="343"/>
        <v>0</v>
      </c>
      <c r="CC109" s="39"/>
      <c r="CD109" s="39"/>
      <c r="CE109" s="39"/>
      <c r="CF109" s="170">
        <f t="shared" si="357"/>
        <v>0</v>
      </c>
      <c r="CH109" s="169"/>
      <c r="CI109" s="192">
        <f t="shared" si="358"/>
        <v>0</v>
      </c>
      <c r="CJ109" s="192">
        <f t="shared" si="358"/>
        <v>0</v>
      </c>
      <c r="CK109" s="192">
        <f t="shared" si="358"/>
        <v>0</v>
      </c>
      <c r="CL109" s="192">
        <f t="shared" si="358"/>
        <v>0</v>
      </c>
      <c r="CM109" s="192">
        <f t="shared" si="358"/>
        <v>0</v>
      </c>
      <c r="CN109" s="170">
        <f t="shared" si="359"/>
        <v>0</v>
      </c>
      <c r="CO109" s="243" t="str">
        <f t="shared" si="276"/>
        <v>OK</v>
      </c>
    </row>
    <row r="110" spans="1:93" ht="15.75" thickBot="1" x14ac:dyDescent="0.3">
      <c r="A110" s="80"/>
      <c r="B110" s="136"/>
      <c r="C110" s="136"/>
      <c r="D110" s="137"/>
      <c r="E110" s="185"/>
      <c r="F110" s="155"/>
      <c r="G110" s="155"/>
      <c r="H110" s="155"/>
      <c r="I110" s="155"/>
      <c r="J110" s="155"/>
      <c r="K110" s="186"/>
      <c r="L110" s="243" t="str">
        <f t="shared" si="325"/>
        <v>OK</v>
      </c>
      <c r="N110" s="185"/>
      <c r="O110" s="155"/>
      <c r="P110" s="155"/>
      <c r="Q110" s="155"/>
      <c r="R110" s="155"/>
      <c r="S110" s="155"/>
      <c r="T110" s="186"/>
      <c r="V110" s="185"/>
      <c r="W110" s="155"/>
      <c r="X110" s="155"/>
      <c r="Y110" s="155"/>
      <c r="Z110" s="155"/>
      <c r="AA110" s="155"/>
      <c r="AB110" s="186"/>
      <c r="AD110" s="185"/>
      <c r="AE110" s="155"/>
      <c r="AF110" s="155"/>
      <c r="AG110" s="155"/>
      <c r="AH110" s="155"/>
      <c r="AI110" s="155"/>
      <c r="AJ110" s="186"/>
      <c r="AL110" s="185"/>
      <c r="AM110" s="155"/>
      <c r="AN110" s="155"/>
      <c r="AO110" s="155"/>
      <c r="AP110" s="155"/>
      <c r="AQ110" s="155"/>
      <c r="AR110" s="186"/>
      <c r="AT110" s="185"/>
      <c r="AU110" s="155"/>
      <c r="AV110" s="155"/>
      <c r="AW110" s="155"/>
      <c r="AX110" s="155"/>
      <c r="AY110" s="155"/>
      <c r="AZ110" s="186"/>
      <c r="BB110" s="185"/>
      <c r="BC110" s="155"/>
      <c r="BD110" s="155"/>
      <c r="BE110" s="155"/>
      <c r="BF110" s="155"/>
      <c r="BG110" s="155"/>
      <c r="BH110" s="186"/>
      <c r="BJ110" s="185"/>
      <c r="BK110" s="155"/>
      <c r="BL110" s="155"/>
      <c r="BM110" s="155"/>
      <c r="BN110" s="155"/>
      <c r="BO110" s="155"/>
      <c r="BP110" s="186"/>
      <c r="BR110" s="185"/>
      <c r="BS110" s="155"/>
      <c r="BT110" s="155"/>
      <c r="BU110" s="155"/>
      <c r="BV110" s="155"/>
      <c r="BW110" s="155"/>
      <c r="BX110" s="186"/>
      <c r="BZ110" s="185"/>
      <c r="CA110" s="155"/>
      <c r="CB110" s="155"/>
      <c r="CC110" s="155"/>
      <c r="CD110" s="155"/>
      <c r="CE110" s="155"/>
      <c r="CF110" s="186"/>
      <c r="CH110" s="185"/>
      <c r="CI110" s="155"/>
      <c r="CJ110" s="155"/>
      <c r="CK110" s="155"/>
      <c r="CL110" s="155"/>
      <c r="CM110" s="155"/>
      <c r="CN110" s="186"/>
      <c r="CO110" s="243" t="str">
        <f t="shared" si="276"/>
        <v>OK</v>
      </c>
    </row>
    <row r="111" spans="1:93" ht="15.75" thickBot="1" x14ac:dyDescent="0.3">
      <c r="A111" s="3"/>
      <c r="B111" s="41"/>
      <c r="C111" s="93"/>
      <c r="D111" s="7"/>
      <c r="E111" s="169"/>
      <c r="F111" s="39">
        <f t="shared" ref="F111:F112" si="360">E111*$C$2</f>
        <v>0</v>
      </c>
      <c r="G111" s="39">
        <f t="shared" si="226"/>
        <v>0</v>
      </c>
      <c r="H111" s="39"/>
      <c r="I111" s="39"/>
      <c r="J111" s="39"/>
      <c r="K111" s="170">
        <f t="shared" si="227"/>
        <v>0</v>
      </c>
      <c r="L111" s="243" t="str">
        <f t="shared" si="325"/>
        <v>OK</v>
      </c>
      <c r="N111" s="169"/>
      <c r="O111" s="39"/>
      <c r="P111" s="39">
        <f t="shared" ref="P111:P112" si="361">O111*0.15</f>
        <v>0</v>
      </c>
      <c r="Q111" s="39"/>
      <c r="R111" s="39"/>
      <c r="S111" s="39"/>
      <c r="T111" s="170">
        <f t="shared" ref="T111:T112" si="362">O111+P111+Q111+R111+S111</f>
        <v>0</v>
      </c>
      <c r="V111" s="169"/>
      <c r="W111" s="39"/>
      <c r="X111" s="39">
        <f t="shared" ref="X111:X112" si="363">W111*0.15</f>
        <v>0</v>
      </c>
      <c r="Y111" s="39"/>
      <c r="Z111" s="39"/>
      <c r="AA111" s="39"/>
      <c r="AB111" s="170">
        <f t="shared" ref="AB111:AB112" si="364">W111+X111+Y111+Z111+AA111</f>
        <v>0</v>
      </c>
      <c r="AD111" s="169"/>
      <c r="AE111" s="39"/>
      <c r="AF111" s="39">
        <f t="shared" ref="AF111:AF112" si="365">AE111*0.15</f>
        <v>0</v>
      </c>
      <c r="AG111" s="39"/>
      <c r="AH111" s="39"/>
      <c r="AI111" s="39"/>
      <c r="AJ111" s="170">
        <f t="shared" ref="AJ111:AJ112" si="366">AE111+AF111+AG111+AH111+AI111</f>
        <v>0</v>
      </c>
      <c r="AL111" s="169"/>
      <c r="AM111" s="39"/>
      <c r="AN111" s="39">
        <f t="shared" ref="AN111:AN112" si="367">AM111*0.15</f>
        <v>0</v>
      </c>
      <c r="AO111" s="39"/>
      <c r="AP111" s="39"/>
      <c r="AQ111" s="39"/>
      <c r="AR111" s="170">
        <f t="shared" ref="AR111:AR112" si="368">AM111+AN111+AO111+AP111+AQ111</f>
        <v>0</v>
      </c>
      <c r="AT111" s="169"/>
      <c r="AU111" s="39"/>
      <c r="AV111" s="39">
        <f t="shared" ref="AV111:AV112" si="369">AU111*0.15</f>
        <v>0</v>
      </c>
      <c r="AW111" s="39"/>
      <c r="AX111" s="39"/>
      <c r="AY111" s="39"/>
      <c r="AZ111" s="170">
        <f t="shared" ref="AZ111:AZ112" si="370">AU111+AV111+AW111+AX111+AY111</f>
        <v>0</v>
      </c>
      <c r="BB111" s="169"/>
      <c r="BC111" s="39"/>
      <c r="BD111" s="39">
        <f t="shared" ref="BD111:BD112" si="371">BC111*0.15</f>
        <v>0</v>
      </c>
      <c r="BE111" s="39"/>
      <c r="BF111" s="39"/>
      <c r="BG111" s="39"/>
      <c r="BH111" s="170">
        <f t="shared" ref="BH111:BH112" si="372">BC111+BD111+BE111+BF111+BG111</f>
        <v>0</v>
      </c>
      <c r="BJ111" s="169"/>
      <c r="BK111" s="39"/>
      <c r="BL111" s="39">
        <f t="shared" ref="BL111:BL112" si="373">BK111*0.15</f>
        <v>0</v>
      </c>
      <c r="BM111" s="39"/>
      <c r="BN111" s="39"/>
      <c r="BO111" s="39"/>
      <c r="BP111" s="170">
        <f t="shared" ref="BP111:BP112" si="374">BK111+BL111+BM111+BN111+BO111</f>
        <v>0</v>
      </c>
      <c r="BR111" s="169"/>
      <c r="BS111" s="39"/>
      <c r="BT111" s="39">
        <f t="shared" ref="BT111:BT112" si="375">BS111*0.15</f>
        <v>0</v>
      </c>
      <c r="BU111" s="39"/>
      <c r="BV111" s="39"/>
      <c r="BW111" s="39"/>
      <c r="BX111" s="170">
        <f t="shared" ref="BX111:BX112" si="376">BS111+BT111+BU111+BV111+BW111</f>
        <v>0</v>
      </c>
      <c r="BZ111" s="169"/>
      <c r="CA111" s="39"/>
      <c r="CB111" s="39">
        <f t="shared" ref="CB111:CB112" si="377">CA111*0.15</f>
        <v>0</v>
      </c>
      <c r="CC111" s="39"/>
      <c r="CD111" s="39"/>
      <c r="CE111" s="39"/>
      <c r="CF111" s="170">
        <f t="shared" ref="CF111:CF112" si="378">CA111+CB111+CC111+CD111+CE111</f>
        <v>0</v>
      </c>
      <c r="CH111" s="169"/>
      <c r="CI111" s="192">
        <f t="shared" ref="CI111:CM112" si="379">O111+W111+AE111+AM111+AU111+BC111+BK111+BS111+CA111</f>
        <v>0</v>
      </c>
      <c r="CJ111" s="192">
        <f t="shared" si="379"/>
        <v>0</v>
      </c>
      <c r="CK111" s="192">
        <f t="shared" si="379"/>
        <v>0</v>
      </c>
      <c r="CL111" s="192">
        <f t="shared" si="379"/>
        <v>0</v>
      </c>
      <c r="CM111" s="192">
        <f t="shared" si="379"/>
        <v>0</v>
      </c>
      <c r="CN111" s="170">
        <f t="shared" ref="CN111:CN112" si="380">CI111+CJ111+CK111+CL111+CM111</f>
        <v>0</v>
      </c>
      <c r="CO111" s="243" t="str">
        <f t="shared" si="276"/>
        <v>OK</v>
      </c>
    </row>
    <row r="112" spans="1:93" ht="15.75" thickBot="1" x14ac:dyDescent="0.3">
      <c r="A112" s="3"/>
      <c r="B112" s="41"/>
      <c r="C112" s="54"/>
      <c r="D112" s="55"/>
      <c r="E112" s="169"/>
      <c r="F112" s="39">
        <f t="shared" si="360"/>
        <v>0</v>
      </c>
      <c r="G112" s="39">
        <f t="shared" si="226"/>
        <v>0</v>
      </c>
      <c r="H112" s="39"/>
      <c r="I112" s="39"/>
      <c r="J112" s="39"/>
      <c r="K112" s="170">
        <f t="shared" si="227"/>
        <v>0</v>
      </c>
      <c r="L112" s="243" t="str">
        <f t="shared" si="325"/>
        <v>OK</v>
      </c>
      <c r="N112" s="169"/>
      <c r="O112" s="39"/>
      <c r="P112" s="39">
        <f t="shared" si="361"/>
        <v>0</v>
      </c>
      <c r="Q112" s="39"/>
      <c r="R112" s="39"/>
      <c r="S112" s="39"/>
      <c r="T112" s="170">
        <f t="shared" si="362"/>
        <v>0</v>
      </c>
      <c r="V112" s="169"/>
      <c r="W112" s="39"/>
      <c r="X112" s="39">
        <f t="shared" si="363"/>
        <v>0</v>
      </c>
      <c r="Y112" s="39"/>
      <c r="Z112" s="39"/>
      <c r="AA112" s="39"/>
      <c r="AB112" s="170">
        <f t="shared" si="364"/>
        <v>0</v>
      </c>
      <c r="AD112" s="169"/>
      <c r="AE112" s="39"/>
      <c r="AF112" s="39">
        <f t="shared" si="365"/>
        <v>0</v>
      </c>
      <c r="AG112" s="39"/>
      <c r="AH112" s="39"/>
      <c r="AI112" s="39"/>
      <c r="AJ112" s="170">
        <f t="shared" si="366"/>
        <v>0</v>
      </c>
      <c r="AL112" s="169"/>
      <c r="AM112" s="39"/>
      <c r="AN112" s="39">
        <f t="shared" si="367"/>
        <v>0</v>
      </c>
      <c r="AO112" s="39"/>
      <c r="AP112" s="39"/>
      <c r="AQ112" s="39"/>
      <c r="AR112" s="170">
        <f t="shared" si="368"/>
        <v>0</v>
      </c>
      <c r="AT112" s="169"/>
      <c r="AU112" s="39"/>
      <c r="AV112" s="39">
        <f t="shared" si="369"/>
        <v>0</v>
      </c>
      <c r="AW112" s="39"/>
      <c r="AX112" s="39"/>
      <c r="AY112" s="39"/>
      <c r="AZ112" s="170">
        <f t="shared" si="370"/>
        <v>0</v>
      </c>
      <c r="BB112" s="169"/>
      <c r="BC112" s="39"/>
      <c r="BD112" s="39">
        <f t="shared" si="371"/>
        <v>0</v>
      </c>
      <c r="BE112" s="39"/>
      <c r="BF112" s="39"/>
      <c r="BG112" s="39"/>
      <c r="BH112" s="170">
        <f t="shared" si="372"/>
        <v>0</v>
      </c>
      <c r="BJ112" s="169"/>
      <c r="BK112" s="39"/>
      <c r="BL112" s="39">
        <f t="shared" si="373"/>
        <v>0</v>
      </c>
      <c r="BM112" s="39"/>
      <c r="BN112" s="39"/>
      <c r="BO112" s="39"/>
      <c r="BP112" s="170">
        <f t="shared" si="374"/>
        <v>0</v>
      </c>
      <c r="BR112" s="169"/>
      <c r="BS112" s="39"/>
      <c r="BT112" s="39">
        <f t="shared" si="375"/>
        <v>0</v>
      </c>
      <c r="BU112" s="39"/>
      <c r="BV112" s="39"/>
      <c r="BW112" s="39"/>
      <c r="BX112" s="170">
        <f t="shared" si="376"/>
        <v>0</v>
      </c>
      <c r="BZ112" s="169"/>
      <c r="CA112" s="39"/>
      <c r="CB112" s="39">
        <f t="shared" si="377"/>
        <v>0</v>
      </c>
      <c r="CC112" s="39"/>
      <c r="CD112" s="39"/>
      <c r="CE112" s="39"/>
      <c r="CF112" s="170">
        <f t="shared" si="378"/>
        <v>0</v>
      </c>
      <c r="CH112" s="169"/>
      <c r="CI112" s="192">
        <f t="shared" si="379"/>
        <v>0</v>
      </c>
      <c r="CJ112" s="192">
        <f t="shared" si="379"/>
        <v>0</v>
      </c>
      <c r="CK112" s="192">
        <f t="shared" si="379"/>
        <v>0</v>
      </c>
      <c r="CL112" s="192">
        <f t="shared" si="379"/>
        <v>0</v>
      </c>
      <c r="CM112" s="192">
        <f t="shared" si="379"/>
        <v>0</v>
      </c>
      <c r="CN112" s="170">
        <f t="shared" si="380"/>
        <v>0</v>
      </c>
      <c r="CO112" s="243" t="str">
        <f t="shared" si="276"/>
        <v>OK</v>
      </c>
    </row>
    <row r="113" spans="1:93" ht="16.5" thickBot="1" x14ac:dyDescent="0.3">
      <c r="A113" s="22"/>
      <c r="B113" s="49" t="s">
        <v>83</v>
      </c>
      <c r="C113" s="151"/>
      <c r="D113" s="24"/>
      <c r="E113" s="181"/>
      <c r="F113" s="52">
        <f t="shared" ref="F113:K113" si="381">SUM(F64:F112)</f>
        <v>48620</v>
      </c>
      <c r="G113" s="52">
        <f t="shared" si="381"/>
        <v>7293</v>
      </c>
      <c r="H113" s="52">
        <f t="shared" si="381"/>
        <v>6800</v>
      </c>
      <c r="I113" s="52">
        <f t="shared" si="381"/>
        <v>36300</v>
      </c>
      <c r="J113" s="52">
        <f t="shared" si="381"/>
        <v>0</v>
      </c>
      <c r="K113" s="187">
        <f t="shared" si="381"/>
        <v>99013</v>
      </c>
      <c r="L113" s="243" t="str">
        <f t="shared" si="325"/>
        <v>OK</v>
      </c>
      <c r="N113" s="181"/>
      <c r="O113" s="52">
        <f t="shared" ref="O113:T113" si="382">SUM(O64:O112)</f>
        <v>2524.6</v>
      </c>
      <c r="P113" s="52">
        <f t="shared" si="382"/>
        <v>378.69</v>
      </c>
      <c r="Q113" s="52">
        <f t="shared" si="382"/>
        <v>514.28571428571433</v>
      </c>
      <c r="R113" s="52">
        <f t="shared" si="382"/>
        <v>0</v>
      </c>
      <c r="S113" s="52">
        <f t="shared" si="382"/>
        <v>0</v>
      </c>
      <c r="T113" s="187">
        <f t="shared" si="382"/>
        <v>3417.5757142857142</v>
      </c>
      <c r="V113" s="181"/>
      <c r="W113" s="52">
        <f t="shared" ref="W113:AB113" si="383">SUM(W64:W112)</f>
        <v>17368</v>
      </c>
      <c r="X113" s="52">
        <f t="shared" si="383"/>
        <v>2605.1999999999998</v>
      </c>
      <c r="Y113" s="52">
        <f t="shared" si="383"/>
        <v>514.28571428571433</v>
      </c>
      <c r="Z113" s="52">
        <f t="shared" si="383"/>
        <v>8850</v>
      </c>
      <c r="AA113" s="52">
        <f t="shared" si="383"/>
        <v>0</v>
      </c>
      <c r="AB113" s="187">
        <f t="shared" si="383"/>
        <v>29337.485714285714</v>
      </c>
      <c r="AD113" s="181"/>
      <c r="AE113" s="52">
        <f t="shared" ref="AE113:AJ113" si="384">SUM(AE64:AE112)</f>
        <v>8034</v>
      </c>
      <c r="AF113" s="52">
        <f t="shared" si="384"/>
        <v>1205.0999999999999</v>
      </c>
      <c r="AG113" s="52">
        <f t="shared" si="384"/>
        <v>2754.2857142857142</v>
      </c>
      <c r="AH113" s="52">
        <f t="shared" si="384"/>
        <v>6335</v>
      </c>
      <c r="AI113" s="52">
        <f t="shared" si="384"/>
        <v>0</v>
      </c>
      <c r="AJ113" s="187">
        <f t="shared" si="384"/>
        <v>18328.385714285716</v>
      </c>
      <c r="AL113" s="181"/>
      <c r="AM113" s="52">
        <f t="shared" ref="AM113:AR113" si="385">SUM(AM64:AM112)</f>
        <v>9789</v>
      </c>
      <c r="AN113" s="52">
        <f t="shared" si="385"/>
        <v>1468.35</v>
      </c>
      <c r="AO113" s="52">
        <f t="shared" si="385"/>
        <v>1474.2857142857142</v>
      </c>
      <c r="AP113" s="52">
        <f t="shared" si="385"/>
        <v>11240</v>
      </c>
      <c r="AQ113" s="52">
        <f t="shared" si="385"/>
        <v>0</v>
      </c>
      <c r="AR113" s="187">
        <f t="shared" si="385"/>
        <v>23971.635714285716</v>
      </c>
      <c r="AT113" s="181"/>
      <c r="AU113" s="52">
        <f t="shared" ref="AU113:AZ113" si="386">SUM(AU64:AU112)</f>
        <v>8606</v>
      </c>
      <c r="AV113" s="52">
        <f t="shared" si="386"/>
        <v>1290.9000000000001</v>
      </c>
      <c r="AW113" s="52">
        <f t="shared" si="386"/>
        <v>514.28571428571433</v>
      </c>
      <c r="AX113" s="52">
        <f t="shared" si="386"/>
        <v>9875</v>
      </c>
      <c r="AY113" s="52">
        <f t="shared" si="386"/>
        <v>0</v>
      </c>
      <c r="AZ113" s="187">
        <f t="shared" si="386"/>
        <v>20286.185714285715</v>
      </c>
      <c r="BB113" s="181"/>
      <c r="BC113" s="52">
        <f t="shared" ref="BC113:BH113" si="387">SUM(BC64:BC112)</f>
        <v>390</v>
      </c>
      <c r="BD113" s="52">
        <f t="shared" si="387"/>
        <v>59</v>
      </c>
      <c r="BE113" s="52">
        <f t="shared" si="387"/>
        <v>0</v>
      </c>
      <c r="BF113" s="52">
        <f t="shared" si="387"/>
        <v>0</v>
      </c>
      <c r="BG113" s="52">
        <f t="shared" si="387"/>
        <v>0</v>
      </c>
      <c r="BH113" s="187">
        <f t="shared" si="387"/>
        <v>449</v>
      </c>
      <c r="BJ113" s="181"/>
      <c r="BK113" s="52">
        <f t="shared" ref="BK113:BP113" si="388">SUM(BK64:BK112)</f>
        <v>499.2</v>
      </c>
      <c r="BL113" s="52">
        <f t="shared" si="388"/>
        <v>74.88</v>
      </c>
      <c r="BM113" s="52">
        <f t="shared" si="388"/>
        <v>514.28571428571433</v>
      </c>
      <c r="BN113" s="52">
        <f t="shared" si="388"/>
        <v>0</v>
      </c>
      <c r="BO113" s="52">
        <f t="shared" si="388"/>
        <v>0</v>
      </c>
      <c r="BP113" s="187">
        <f t="shared" si="388"/>
        <v>1088.3657142857144</v>
      </c>
      <c r="BR113" s="181"/>
      <c r="BS113" s="52">
        <f t="shared" ref="BS113:BX113" si="389">SUM(BS64:BS112)</f>
        <v>650</v>
      </c>
      <c r="BT113" s="52">
        <f t="shared" si="389"/>
        <v>97.5</v>
      </c>
      <c r="BU113" s="52">
        <f t="shared" si="389"/>
        <v>0</v>
      </c>
      <c r="BV113" s="52">
        <f t="shared" si="389"/>
        <v>0</v>
      </c>
      <c r="BW113" s="52">
        <f t="shared" si="389"/>
        <v>0</v>
      </c>
      <c r="BX113" s="187">
        <f t="shared" si="389"/>
        <v>747.5</v>
      </c>
      <c r="BZ113" s="181"/>
      <c r="CA113" s="52">
        <f t="shared" ref="CA113:CF113" si="390">SUM(CA64:CA112)</f>
        <v>759.2</v>
      </c>
      <c r="CB113" s="52">
        <f t="shared" si="390"/>
        <v>113.38</v>
      </c>
      <c r="CC113" s="52">
        <f t="shared" si="390"/>
        <v>514.28571428571433</v>
      </c>
      <c r="CD113" s="52">
        <f t="shared" si="390"/>
        <v>0</v>
      </c>
      <c r="CE113" s="52">
        <f t="shared" si="390"/>
        <v>0</v>
      </c>
      <c r="CF113" s="187">
        <f t="shared" si="390"/>
        <v>1386.8657142857144</v>
      </c>
      <c r="CH113" s="181"/>
      <c r="CI113" s="52">
        <f t="shared" ref="CI113:CN113" si="391">SUM(CI64:CI112)</f>
        <v>48620</v>
      </c>
      <c r="CJ113" s="52">
        <f t="shared" si="391"/>
        <v>7293</v>
      </c>
      <c r="CK113" s="52">
        <f t="shared" si="391"/>
        <v>6800</v>
      </c>
      <c r="CL113" s="52">
        <f t="shared" si="391"/>
        <v>36300</v>
      </c>
      <c r="CM113" s="52">
        <f t="shared" si="391"/>
        <v>0</v>
      </c>
      <c r="CN113" s="187">
        <f t="shared" si="391"/>
        <v>99013</v>
      </c>
      <c r="CO113" s="243" t="str">
        <f t="shared" si="276"/>
        <v>OK</v>
      </c>
    </row>
    <row r="114" spans="1:93" ht="20.25" customHeight="1" thickBot="1" x14ac:dyDescent="0.45">
      <c r="A114" s="45"/>
      <c r="B114" s="46" t="s">
        <v>83</v>
      </c>
      <c r="C114" s="47"/>
      <c r="D114" s="165"/>
      <c r="E114" s="45"/>
      <c r="F114" s="188">
        <f t="shared" ref="F114:K114" si="392">F32+F61+F113+F11</f>
        <v>69680</v>
      </c>
      <c r="G114" s="188">
        <f t="shared" si="392"/>
        <v>10452</v>
      </c>
      <c r="H114" s="188">
        <f t="shared" si="392"/>
        <v>14000</v>
      </c>
      <c r="I114" s="188">
        <f t="shared" si="392"/>
        <v>59600</v>
      </c>
      <c r="J114" s="188">
        <f t="shared" si="392"/>
        <v>0</v>
      </c>
      <c r="K114" s="189">
        <f t="shared" si="392"/>
        <v>153732</v>
      </c>
      <c r="L114" s="243" t="str">
        <f t="shared" si="325"/>
        <v>OK</v>
      </c>
      <c r="N114" s="45"/>
      <c r="O114" s="188">
        <f t="shared" ref="O114:S114" si="393">O32+O61+O113+O11</f>
        <v>5969.6</v>
      </c>
      <c r="P114" s="188">
        <f t="shared" si="393"/>
        <v>895.44</v>
      </c>
      <c r="Q114" s="188">
        <f t="shared" si="393"/>
        <v>2828.5714285714284</v>
      </c>
      <c r="R114" s="188">
        <f t="shared" si="393"/>
        <v>2550</v>
      </c>
      <c r="S114" s="188">
        <f t="shared" si="393"/>
        <v>0</v>
      </c>
      <c r="T114" s="189">
        <f>T32+T61+T113</f>
        <v>12243.611428571428</v>
      </c>
      <c r="V114" s="45"/>
      <c r="W114" s="188">
        <f t="shared" ref="W114:AB114" si="394">W32+W61+W113+W11</f>
        <v>19038.5</v>
      </c>
      <c r="X114" s="188">
        <f t="shared" si="394"/>
        <v>2855.7749999999996</v>
      </c>
      <c r="Y114" s="188">
        <f t="shared" si="394"/>
        <v>1028.5714285714287</v>
      </c>
      <c r="Z114" s="188">
        <f t="shared" si="394"/>
        <v>13850</v>
      </c>
      <c r="AA114" s="188">
        <f t="shared" si="394"/>
        <v>0</v>
      </c>
      <c r="AB114" s="189">
        <f t="shared" si="394"/>
        <v>36772.846428571429</v>
      </c>
      <c r="AD114" s="45"/>
      <c r="AE114" s="188">
        <f t="shared" ref="AE114:AJ114" si="395">AE32+AE61+AE113+AE11</f>
        <v>12018.5</v>
      </c>
      <c r="AF114" s="188">
        <f t="shared" si="395"/>
        <v>1802.7749999999999</v>
      </c>
      <c r="AG114" s="188">
        <f t="shared" si="395"/>
        <v>3268.5714285714284</v>
      </c>
      <c r="AH114" s="188">
        <f t="shared" si="395"/>
        <v>11585</v>
      </c>
      <c r="AI114" s="188">
        <f t="shared" si="395"/>
        <v>0</v>
      </c>
      <c r="AJ114" s="189">
        <f t="shared" si="395"/>
        <v>28674.846428571429</v>
      </c>
      <c r="AL114" s="45"/>
      <c r="AM114" s="188">
        <f t="shared" ref="AM114:AR114" si="396">AM32+AM61+AM113+AM11</f>
        <v>14254.5</v>
      </c>
      <c r="AN114" s="188">
        <f t="shared" si="396"/>
        <v>2138.1750000000002</v>
      </c>
      <c r="AO114" s="188">
        <f t="shared" si="396"/>
        <v>2888.5714285714284</v>
      </c>
      <c r="AP114" s="188">
        <f t="shared" si="396"/>
        <v>14240</v>
      </c>
      <c r="AQ114" s="188">
        <f t="shared" si="396"/>
        <v>0</v>
      </c>
      <c r="AR114" s="189">
        <f t="shared" si="396"/>
        <v>33521.24642857143</v>
      </c>
      <c r="AT114" s="45"/>
      <c r="AU114" s="188">
        <f t="shared" ref="AU114:AZ114" si="397">AU32+AU61+AU113+AU11</f>
        <v>12850.5</v>
      </c>
      <c r="AV114" s="188">
        <f t="shared" si="397"/>
        <v>1927.575</v>
      </c>
      <c r="AW114" s="188">
        <f t="shared" si="397"/>
        <v>1328.5714285714287</v>
      </c>
      <c r="AX114" s="188">
        <f t="shared" si="397"/>
        <v>15875</v>
      </c>
      <c r="AY114" s="188">
        <f t="shared" si="397"/>
        <v>0</v>
      </c>
      <c r="AZ114" s="189">
        <f t="shared" si="397"/>
        <v>31981.646428571432</v>
      </c>
      <c r="BB114" s="45"/>
      <c r="BC114" s="188">
        <f t="shared" ref="BC114:BH114" si="398">BC32+BC61+BC113+BC11</f>
        <v>1274</v>
      </c>
      <c r="BD114" s="188">
        <f t="shared" si="398"/>
        <v>191.6</v>
      </c>
      <c r="BE114" s="188">
        <f t="shared" si="398"/>
        <v>0</v>
      </c>
      <c r="BF114" s="188">
        <f t="shared" si="398"/>
        <v>0</v>
      </c>
      <c r="BG114" s="188">
        <f t="shared" si="398"/>
        <v>0</v>
      </c>
      <c r="BH114" s="189">
        <f t="shared" si="398"/>
        <v>1465.6</v>
      </c>
      <c r="BJ114" s="45"/>
      <c r="BK114" s="188">
        <f t="shared" ref="BK114:BP114" si="399">BK32+BK61+BK113+BK11</f>
        <v>642.20000000000005</v>
      </c>
      <c r="BL114" s="188">
        <f t="shared" si="399"/>
        <v>96.33</v>
      </c>
      <c r="BM114" s="188">
        <f t="shared" si="399"/>
        <v>1028.5714285714287</v>
      </c>
      <c r="BN114" s="188">
        <f t="shared" si="399"/>
        <v>1500</v>
      </c>
      <c r="BO114" s="188">
        <f t="shared" si="399"/>
        <v>0</v>
      </c>
      <c r="BP114" s="189">
        <f t="shared" si="399"/>
        <v>3267.1014285714291</v>
      </c>
      <c r="BR114" s="45"/>
      <c r="BS114" s="188">
        <f t="shared" ref="BS114:BX114" si="400">BS32+BS61+BS113+BS11</f>
        <v>1534</v>
      </c>
      <c r="BT114" s="188">
        <f t="shared" si="400"/>
        <v>230.1</v>
      </c>
      <c r="BU114" s="188">
        <f t="shared" si="400"/>
        <v>0</v>
      </c>
      <c r="BV114" s="188">
        <f t="shared" si="400"/>
        <v>0</v>
      </c>
      <c r="BW114" s="188">
        <f t="shared" si="400"/>
        <v>0</v>
      </c>
      <c r="BX114" s="189">
        <f t="shared" si="400"/>
        <v>1764.1</v>
      </c>
      <c r="BZ114" s="45"/>
      <c r="CA114" s="188">
        <f t="shared" ref="CA114:CF114" si="401">CA32+CA61+CA113+CA11</f>
        <v>2098.1999999999998</v>
      </c>
      <c r="CB114" s="188">
        <f t="shared" si="401"/>
        <v>314.23</v>
      </c>
      <c r="CC114" s="188">
        <f t="shared" si="401"/>
        <v>1628.5714285714284</v>
      </c>
      <c r="CD114" s="188">
        <f t="shared" si="401"/>
        <v>0</v>
      </c>
      <c r="CE114" s="188">
        <f t="shared" si="401"/>
        <v>0</v>
      </c>
      <c r="CF114" s="189">
        <f t="shared" si="401"/>
        <v>4041.0014285714287</v>
      </c>
      <c r="CH114" s="45"/>
      <c r="CI114" s="188">
        <f t="shared" ref="CI114:CN114" si="402">CI32+CI61+CI113+CI11</f>
        <v>69680</v>
      </c>
      <c r="CJ114" s="188">
        <f t="shared" si="402"/>
        <v>10452</v>
      </c>
      <c r="CK114" s="188">
        <f t="shared" si="402"/>
        <v>14000</v>
      </c>
      <c r="CL114" s="188">
        <f t="shared" si="402"/>
        <v>59600</v>
      </c>
      <c r="CM114" s="188">
        <f t="shared" si="402"/>
        <v>0</v>
      </c>
      <c r="CN114" s="189">
        <f t="shared" si="402"/>
        <v>153732</v>
      </c>
      <c r="CO114" s="243" t="str">
        <f t="shared" si="276"/>
        <v>OK</v>
      </c>
    </row>
    <row r="115" spans="1:93" ht="15.75" thickBot="1" x14ac:dyDescent="0.3">
      <c r="F115" s="243" t="str">
        <f t="shared" ref="F115:K115" si="403">IF(F11+F32+F61+F113=F114,"OK","ERROR")</f>
        <v>OK</v>
      </c>
      <c r="G115" s="243" t="str">
        <f t="shared" si="403"/>
        <v>OK</v>
      </c>
      <c r="H115" s="243" t="str">
        <f t="shared" si="403"/>
        <v>OK</v>
      </c>
      <c r="I115" s="243" t="str">
        <f t="shared" si="403"/>
        <v>OK</v>
      </c>
      <c r="J115" s="243" t="str">
        <f t="shared" si="403"/>
        <v>OK</v>
      </c>
      <c r="K115" s="243" t="str">
        <f t="shared" si="403"/>
        <v>OK</v>
      </c>
      <c r="L115" s="251" t="str">
        <f>IF(K114=K10+K14+K15+K16+K17+K18+K19+K20+K21+K23+K24+K25+K27+K28+K29+K30+K31+K35+K36+K37+K38+K39+K41+K42+K43+K44+K46+K47+K48+K49+K51+K52+K53+K54+K55+K56+K57+K58+K59+K60+K64+K65+K66+K67+K68+K70+K71+K72+K73+K74+K75+K76+K77+K78+K79+K80+K82+K83+K84+K85+K86+K87+K88+K90+K91+K92+K93+K94+K95+K97+K98+K99+K100+K101+K102+K103+K104+K105+K107+K108+K109+K111+K112,"OK","ERROR")</f>
        <v>OK</v>
      </c>
      <c r="O115" s="243" t="str">
        <f t="shared" ref="O115:S115" si="404">IF(O11+O32+O61+O113=O114,"OK","ERROR")</f>
        <v>OK</v>
      </c>
      <c r="P115" s="243" t="str">
        <f t="shared" si="404"/>
        <v>OK</v>
      </c>
      <c r="Q115" s="243" t="str">
        <f t="shared" si="404"/>
        <v>OK</v>
      </c>
      <c r="R115" s="243" t="str">
        <f t="shared" si="404"/>
        <v>OK</v>
      </c>
      <c r="S115" s="243" t="str">
        <f t="shared" si="404"/>
        <v>OK</v>
      </c>
      <c r="T115" s="243" t="str">
        <f>IF(T32+T61+T113=T114,"OK","ERROR")</f>
        <v>OK</v>
      </c>
      <c r="W115" s="243" t="str">
        <f t="shared" ref="W115:AB115" si="405">IF(W11+W32+W61+W113=W114,"OK","ERROR")</f>
        <v>OK</v>
      </c>
      <c r="X115" s="243" t="str">
        <f t="shared" si="405"/>
        <v>OK</v>
      </c>
      <c r="Y115" s="243" t="str">
        <f t="shared" si="405"/>
        <v>OK</v>
      </c>
      <c r="Z115" s="243" t="str">
        <f t="shared" si="405"/>
        <v>OK</v>
      </c>
      <c r="AA115" s="243" t="str">
        <f t="shared" si="405"/>
        <v>OK</v>
      </c>
      <c r="AB115" s="243" t="str">
        <f t="shared" si="405"/>
        <v>OK</v>
      </c>
      <c r="AE115" s="243" t="str">
        <f t="shared" ref="AE115:AJ115" si="406">IF(AE11+AE32+AE61+AE113=AE114,"OK","ERROR")</f>
        <v>OK</v>
      </c>
      <c r="AF115" s="243" t="str">
        <f t="shared" si="406"/>
        <v>OK</v>
      </c>
      <c r="AG115" s="243" t="str">
        <f t="shared" si="406"/>
        <v>OK</v>
      </c>
      <c r="AH115" s="243" t="str">
        <f t="shared" si="406"/>
        <v>OK</v>
      </c>
      <c r="AI115" s="243" t="str">
        <f t="shared" si="406"/>
        <v>OK</v>
      </c>
      <c r="AJ115" s="243" t="str">
        <f t="shared" si="406"/>
        <v>OK</v>
      </c>
      <c r="AM115" s="243" t="str">
        <f t="shared" ref="AM115:AR115" si="407">IF(AM11+AM32+AM61+AM113=AM114,"OK","ERROR")</f>
        <v>OK</v>
      </c>
      <c r="AN115" s="243" t="str">
        <f t="shared" si="407"/>
        <v>OK</v>
      </c>
      <c r="AO115" s="243" t="str">
        <f t="shared" si="407"/>
        <v>OK</v>
      </c>
      <c r="AP115" s="243" t="str">
        <f t="shared" si="407"/>
        <v>OK</v>
      </c>
      <c r="AQ115" s="243" t="str">
        <f t="shared" si="407"/>
        <v>OK</v>
      </c>
      <c r="AR115" s="243" t="str">
        <f t="shared" si="407"/>
        <v>OK</v>
      </c>
      <c r="AU115" s="243" t="str">
        <f t="shared" ref="AU115:AZ115" si="408">IF(AU11+AU32+AU61+AU113=AU114,"OK","ERROR")</f>
        <v>OK</v>
      </c>
      <c r="AV115" s="243" t="str">
        <f t="shared" si="408"/>
        <v>OK</v>
      </c>
      <c r="AW115" s="243" t="str">
        <f t="shared" si="408"/>
        <v>OK</v>
      </c>
      <c r="AX115" s="243" t="str">
        <f t="shared" si="408"/>
        <v>OK</v>
      </c>
      <c r="AY115" s="243" t="str">
        <f t="shared" si="408"/>
        <v>OK</v>
      </c>
      <c r="AZ115" s="243" t="str">
        <f t="shared" si="408"/>
        <v>OK</v>
      </c>
      <c r="BC115" s="243" t="str">
        <f t="shared" ref="BC115:BH115" si="409">IF(BC11+BC32+BC61+BC113=BC114,"OK","ERROR")</f>
        <v>OK</v>
      </c>
      <c r="BD115" s="243" t="str">
        <f t="shared" si="409"/>
        <v>OK</v>
      </c>
      <c r="BE115" s="243" t="str">
        <f t="shared" si="409"/>
        <v>OK</v>
      </c>
      <c r="BF115" s="243" t="str">
        <f t="shared" si="409"/>
        <v>OK</v>
      </c>
      <c r="BG115" s="243" t="str">
        <f t="shared" si="409"/>
        <v>OK</v>
      </c>
      <c r="BH115" s="243" t="str">
        <f t="shared" si="409"/>
        <v>OK</v>
      </c>
      <c r="BK115" s="243" t="str">
        <f t="shared" ref="BK115:BP115" si="410">IF(BK11+BK32+BK61+BK113=BK114,"OK","ERROR")</f>
        <v>OK</v>
      </c>
      <c r="BL115" s="243" t="str">
        <f t="shared" si="410"/>
        <v>OK</v>
      </c>
      <c r="BM115" s="243" t="str">
        <f t="shared" si="410"/>
        <v>OK</v>
      </c>
      <c r="BN115" s="243" t="str">
        <f t="shared" si="410"/>
        <v>OK</v>
      </c>
      <c r="BO115" s="243" t="str">
        <f t="shared" si="410"/>
        <v>OK</v>
      </c>
      <c r="BP115" s="243" t="str">
        <f t="shared" si="410"/>
        <v>OK</v>
      </c>
      <c r="BS115" s="243" t="str">
        <f t="shared" ref="BS115:BX115" si="411">IF(BS11+BS32+BS61+BS113=BS114,"OK","ERROR")</f>
        <v>OK</v>
      </c>
      <c r="BT115" s="243" t="str">
        <f t="shared" si="411"/>
        <v>OK</v>
      </c>
      <c r="BU115" s="243" t="str">
        <f t="shared" si="411"/>
        <v>OK</v>
      </c>
      <c r="BV115" s="243" t="str">
        <f t="shared" si="411"/>
        <v>OK</v>
      </c>
      <c r="BW115" s="243" t="str">
        <f t="shared" si="411"/>
        <v>OK</v>
      </c>
      <c r="BX115" s="243" t="str">
        <f t="shared" si="411"/>
        <v>OK</v>
      </c>
      <c r="CA115" s="243" t="str">
        <f t="shared" ref="CA115:CF115" si="412">IF(CA11+CA32+CA61+CA113=CA114,"OK","ERROR")</f>
        <v>OK</v>
      </c>
      <c r="CB115" s="243" t="str">
        <f t="shared" si="412"/>
        <v>OK</v>
      </c>
      <c r="CC115" s="243" t="str">
        <f t="shared" si="412"/>
        <v>OK</v>
      </c>
      <c r="CD115" s="243" t="str">
        <f t="shared" si="412"/>
        <v>OK</v>
      </c>
      <c r="CE115" s="243" t="str">
        <f t="shared" si="412"/>
        <v>OK</v>
      </c>
      <c r="CF115" s="243" t="str">
        <f t="shared" si="412"/>
        <v>OK</v>
      </c>
      <c r="CI115" s="243" t="str">
        <f t="shared" ref="CI115:CN115" si="413">IF(CI11+CI32+CI61+CI113=CI114,"OK","ERROR")</f>
        <v>OK</v>
      </c>
      <c r="CJ115" s="243" t="str">
        <f t="shared" si="413"/>
        <v>OK</v>
      </c>
      <c r="CK115" s="243" t="str">
        <f t="shared" si="413"/>
        <v>OK</v>
      </c>
      <c r="CL115" s="243" t="str">
        <f t="shared" si="413"/>
        <v>OK</v>
      </c>
      <c r="CM115" s="243" t="str">
        <f t="shared" si="413"/>
        <v>OK</v>
      </c>
      <c r="CN115" s="243" t="str">
        <f t="shared" si="413"/>
        <v>OK</v>
      </c>
    </row>
    <row r="116" spans="1:93" x14ac:dyDescent="0.25">
      <c r="F116" s="282"/>
    </row>
    <row r="117" spans="1:93" ht="15.75" thickBot="1" x14ac:dyDescent="0.3"/>
    <row r="118" spans="1:93" ht="17.25" customHeight="1" x14ac:dyDescent="0.4">
      <c r="B118" s="416" t="s">
        <v>280</v>
      </c>
      <c r="C118" s="417"/>
      <c r="D118" s="420"/>
      <c r="E118" s="421"/>
      <c r="F118" s="268" t="s">
        <v>78</v>
      </c>
      <c r="G118" s="268" t="s">
        <v>79</v>
      </c>
      <c r="H118" s="268" t="s">
        <v>278</v>
      </c>
      <c r="I118" s="268" t="s">
        <v>81</v>
      </c>
      <c r="J118" s="268" t="s">
        <v>279</v>
      </c>
      <c r="K118" s="240" t="s">
        <v>83</v>
      </c>
      <c r="M118" s="264" t="s">
        <v>281</v>
      </c>
      <c r="N118" s="265">
        <f>K114*K2</f>
        <v>130672.2</v>
      </c>
    </row>
    <row r="119" spans="1:93" ht="16.5" thickBot="1" x14ac:dyDescent="0.3">
      <c r="B119" s="418"/>
      <c r="C119" s="419"/>
      <c r="D119" s="422" t="str">
        <f>A1</f>
        <v>PP4 - Pons Danubii</v>
      </c>
      <c r="E119" s="423"/>
      <c r="F119" s="236">
        <f>F114</f>
        <v>69680</v>
      </c>
      <c r="G119" s="236">
        <f>G114</f>
        <v>10452</v>
      </c>
      <c r="H119" s="236">
        <f>H114</f>
        <v>14000</v>
      </c>
      <c r="I119" s="236">
        <f>I114</f>
        <v>59600</v>
      </c>
      <c r="J119" s="236">
        <f>J114</f>
        <v>0</v>
      </c>
      <c r="K119" s="237">
        <f>SUM(F119:J119)</f>
        <v>153732</v>
      </c>
      <c r="M119" s="266" t="s">
        <v>363</v>
      </c>
      <c r="N119" s="244">
        <f>K114-N118</f>
        <v>23059.800000000003</v>
      </c>
    </row>
    <row r="120" spans="1:93" ht="16.5" thickBot="1" x14ac:dyDescent="0.3">
      <c r="M120" s="267" t="s">
        <v>83</v>
      </c>
      <c r="N120" s="237">
        <f>N118+N119</f>
        <v>153732</v>
      </c>
    </row>
    <row r="121" spans="1:93" ht="15.75" customHeight="1" thickBot="1" x14ac:dyDescent="0.3">
      <c r="B121" s="430" t="s">
        <v>292</v>
      </c>
      <c r="C121" s="335" t="s">
        <v>290</v>
      </c>
      <c r="D121" s="336" t="s">
        <v>291</v>
      </c>
      <c r="E121" s="336" t="s">
        <v>378</v>
      </c>
      <c r="F121" s="337" t="s">
        <v>407</v>
      </c>
      <c r="H121" s="439" t="s">
        <v>293</v>
      </c>
      <c r="I121" s="428" t="s">
        <v>294</v>
      </c>
      <c r="J121" s="428"/>
      <c r="K121" s="241" t="s">
        <v>291</v>
      </c>
      <c r="N121" s="243" t="str">
        <f>IF(N120=K119,"OK","ERROR")</f>
        <v>OK</v>
      </c>
    </row>
    <row r="122" spans="1:93" ht="15" customHeight="1" x14ac:dyDescent="0.25">
      <c r="B122" s="431"/>
      <c r="C122" s="341" t="s">
        <v>282</v>
      </c>
      <c r="D122" s="342">
        <f>I10</f>
        <v>0</v>
      </c>
      <c r="E122" s="346">
        <f>D122/$K$114</f>
        <v>0</v>
      </c>
      <c r="F122" s="343">
        <f>ROUND(D122,0)</f>
        <v>0</v>
      </c>
      <c r="H122" s="440"/>
      <c r="I122" s="415" t="s">
        <v>295</v>
      </c>
      <c r="J122" s="415"/>
      <c r="K122" s="244"/>
    </row>
    <row r="123" spans="1:93" ht="15" customHeight="1" x14ac:dyDescent="0.25">
      <c r="B123" s="431"/>
      <c r="C123" s="344" t="s">
        <v>283</v>
      </c>
      <c r="D123" s="333">
        <f>T114</f>
        <v>12243.611428571428</v>
      </c>
      <c r="E123" s="347">
        <f t="shared" ref="E123:E132" si="414">D123/$K$114</f>
        <v>7.964256907196568E-2</v>
      </c>
      <c r="F123" s="246">
        <f t="shared" ref="F123:F130" si="415">ROUND(D123,0)</f>
        <v>12244</v>
      </c>
      <c r="H123" s="440"/>
      <c r="I123" s="415" t="s">
        <v>296</v>
      </c>
      <c r="J123" s="415"/>
      <c r="K123" s="244">
        <f>I23</f>
        <v>15000</v>
      </c>
    </row>
    <row r="124" spans="1:93" ht="15" customHeight="1" x14ac:dyDescent="0.25">
      <c r="B124" s="431"/>
      <c r="C124" s="344" t="s">
        <v>284</v>
      </c>
      <c r="D124" s="333">
        <f>AB114</f>
        <v>36772.846428571429</v>
      </c>
      <c r="E124" s="347">
        <f t="shared" si="414"/>
        <v>0.23920098891949254</v>
      </c>
      <c r="F124" s="246">
        <f t="shared" si="415"/>
        <v>36773</v>
      </c>
      <c r="H124" s="440"/>
      <c r="I124" s="415" t="s">
        <v>413</v>
      </c>
      <c r="J124" s="415"/>
      <c r="K124" s="244">
        <f>I24+3000</f>
        <v>6000</v>
      </c>
    </row>
    <row r="125" spans="1:93" ht="15" customHeight="1" x14ac:dyDescent="0.25">
      <c r="B125" s="431"/>
      <c r="C125" s="344" t="s">
        <v>285</v>
      </c>
      <c r="D125" s="333">
        <f>AJ114</f>
        <v>28674.846428571429</v>
      </c>
      <c r="E125" s="347">
        <f t="shared" si="414"/>
        <v>0.18652490326393614</v>
      </c>
      <c r="F125" s="246">
        <f t="shared" si="415"/>
        <v>28675</v>
      </c>
      <c r="H125" s="440"/>
      <c r="I125" s="415" t="s">
        <v>298</v>
      </c>
      <c r="J125" s="415"/>
      <c r="K125" s="244"/>
    </row>
    <row r="126" spans="1:93" ht="15" customHeight="1" x14ac:dyDescent="0.25">
      <c r="B126" s="431"/>
      <c r="C126" s="344" t="s">
        <v>286</v>
      </c>
      <c r="D126" s="333">
        <f>AR114</f>
        <v>33521.24642857143</v>
      </c>
      <c r="E126" s="347">
        <f t="shared" si="414"/>
        <v>0.21804989480766157</v>
      </c>
      <c r="F126" s="246">
        <f t="shared" si="415"/>
        <v>33521</v>
      </c>
      <c r="H126" s="440"/>
      <c r="I126" s="415"/>
      <c r="J126" s="415"/>
      <c r="K126" s="244">
        <f>I84</f>
        <v>0</v>
      </c>
    </row>
    <row r="127" spans="1:93" ht="15" customHeight="1" x14ac:dyDescent="0.25">
      <c r="B127" s="431"/>
      <c r="C127" s="344" t="s">
        <v>287</v>
      </c>
      <c r="D127" s="333">
        <f>AZ114</f>
        <v>31981.646428571432</v>
      </c>
      <c r="E127" s="347">
        <f t="shared" si="414"/>
        <v>0.20803506380305617</v>
      </c>
      <c r="F127" s="246">
        <f t="shared" si="415"/>
        <v>31982</v>
      </c>
      <c r="H127" s="440"/>
      <c r="I127" s="415" t="s">
        <v>299</v>
      </c>
      <c r="J127" s="415"/>
      <c r="K127" s="244">
        <f>I74+I75+I76</f>
        <v>6500</v>
      </c>
    </row>
    <row r="128" spans="1:93" ht="15" customHeight="1" x14ac:dyDescent="0.25">
      <c r="B128" s="431"/>
      <c r="C128" s="344" t="s">
        <v>288</v>
      </c>
      <c r="D128" s="333">
        <f>BH114</f>
        <v>1465.6</v>
      </c>
      <c r="E128" s="347">
        <f t="shared" si="414"/>
        <v>9.5334738375874896E-3</v>
      </c>
      <c r="F128" s="246">
        <f t="shared" si="415"/>
        <v>1466</v>
      </c>
      <c r="H128" s="440"/>
      <c r="I128" s="415" t="s">
        <v>304</v>
      </c>
      <c r="J128" s="415"/>
      <c r="K128" s="244">
        <f>I91+I56-3000</f>
        <v>4800</v>
      </c>
    </row>
    <row r="129" spans="2:11" ht="15" customHeight="1" x14ac:dyDescent="0.25">
      <c r="B129" s="431"/>
      <c r="C129" s="344" t="s">
        <v>289</v>
      </c>
      <c r="D129" s="333">
        <f>BP114</f>
        <v>3267.1014285714291</v>
      </c>
      <c r="E129" s="347">
        <f t="shared" si="414"/>
        <v>2.1251928216450895E-2</v>
      </c>
      <c r="F129" s="246">
        <f t="shared" si="415"/>
        <v>3267</v>
      </c>
      <c r="H129" s="440"/>
      <c r="I129" s="415" t="s">
        <v>300</v>
      </c>
      <c r="J129" s="415"/>
      <c r="K129" s="244">
        <f>I58+I55+I38+I37</f>
        <v>5300</v>
      </c>
    </row>
    <row r="130" spans="2:11" ht="15" customHeight="1" x14ac:dyDescent="0.25">
      <c r="B130" s="431"/>
      <c r="C130" s="344" t="s">
        <v>408</v>
      </c>
      <c r="D130" s="333">
        <f>BX114</f>
        <v>1764.1</v>
      </c>
      <c r="E130" s="347">
        <f t="shared" si="414"/>
        <v>1.1475164572112506E-2</v>
      </c>
      <c r="F130" s="246">
        <f t="shared" si="415"/>
        <v>1764</v>
      </c>
      <c r="H130" s="440"/>
      <c r="I130" s="415" t="s">
        <v>301</v>
      </c>
      <c r="J130" s="415"/>
      <c r="K130" s="244">
        <f>I99+I86</f>
        <v>22000</v>
      </c>
    </row>
    <row r="131" spans="2:11" ht="15" customHeight="1" thickBot="1" x14ac:dyDescent="0.3">
      <c r="B131" s="431"/>
      <c r="C131" s="344" t="s">
        <v>409</v>
      </c>
      <c r="D131" s="333">
        <f>CF114</f>
        <v>4041.0014285714287</v>
      </c>
      <c r="E131" s="347">
        <f t="shared" si="414"/>
        <v>2.6286013507737026E-2</v>
      </c>
      <c r="F131" s="246">
        <f>ROUND(D131,0)-1</f>
        <v>4040</v>
      </c>
      <c r="H131" s="440"/>
      <c r="I131" s="415" t="s">
        <v>302</v>
      </c>
      <c r="J131" s="415"/>
      <c r="K131" s="244"/>
    </row>
    <row r="132" spans="2:11" ht="15" customHeight="1" thickBot="1" x14ac:dyDescent="0.3">
      <c r="B132" s="431"/>
      <c r="C132" s="345"/>
      <c r="D132" s="334"/>
      <c r="E132" s="334">
        <f t="shared" si="414"/>
        <v>0</v>
      </c>
      <c r="F132" s="245"/>
      <c r="H132" s="441"/>
      <c r="I132" s="428" t="s">
        <v>83</v>
      </c>
      <c r="J132" s="428"/>
      <c r="K132" s="245">
        <f>SUM(K122:K131)</f>
        <v>59600</v>
      </c>
    </row>
    <row r="133" spans="2:11" ht="16.5" customHeight="1" thickBot="1" x14ac:dyDescent="0.3">
      <c r="B133" s="432"/>
      <c r="C133" s="338" t="s">
        <v>83</v>
      </c>
      <c r="D133" s="339">
        <f>SUM(D122:D132)</f>
        <v>153732.00000000003</v>
      </c>
      <c r="E133" s="339">
        <f>SUM(E122:E132)</f>
        <v>1</v>
      </c>
      <c r="F133" s="340">
        <f>SUM(F122:F132)</f>
        <v>153732</v>
      </c>
      <c r="K133" s="243" t="str">
        <f>IF(I114=K132,"OK","ERROR")</f>
        <v>OK</v>
      </c>
    </row>
    <row r="134" spans="2:11" ht="15.75" thickBot="1" x14ac:dyDescent="0.3">
      <c r="D134" s="326" t="str">
        <f>IF(K114=D133,"OK","ERROR")</f>
        <v>OK</v>
      </c>
      <c r="F134" s="326" t="str">
        <f>IF(K114=F133,"OK","ERROR")</f>
        <v>OK</v>
      </c>
    </row>
    <row r="135" spans="2:11" ht="15.75" thickBot="1" x14ac:dyDescent="0.3"/>
    <row r="136" spans="2:11" ht="15.75" x14ac:dyDescent="0.25">
      <c r="B136" s="435" t="s">
        <v>381</v>
      </c>
      <c r="C136" s="286" t="s">
        <v>379</v>
      </c>
      <c r="D136" s="241" t="s">
        <v>378</v>
      </c>
      <c r="H136" s="439" t="s">
        <v>364</v>
      </c>
      <c r="I136" s="428" t="s">
        <v>294</v>
      </c>
      <c r="J136" s="428"/>
      <c r="K136" s="241" t="s">
        <v>291</v>
      </c>
    </row>
    <row r="137" spans="2:11" ht="15.75" x14ac:dyDescent="0.25">
      <c r="B137" s="436"/>
      <c r="C137" s="287" t="s">
        <v>78</v>
      </c>
      <c r="D137" s="283">
        <f>F114/$K$114</f>
        <v>0.45325631618661044</v>
      </c>
      <c r="H137" s="440"/>
      <c r="I137" s="415" t="s">
        <v>365</v>
      </c>
      <c r="J137" s="415"/>
      <c r="K137" s="244"/>
    </row>
    <row r="138" spans="2:11" ht="16.5" thickBot="1" x14ac:dyDescent="0.3">
      <c r="B138" s="436"/>
      <c r="C138" s="287" t="s">
        <v>79</v>
      </c>
      <c r="D138" s="283">
        <f>G114/$K$114</f>
        <v>6.7988447427991566E-2</v>
      </c>
      <c r="H138" s="440"/>
      <c r="I138" s="415" t="s">
        <v>302</v>
      </c>
      <c r="J138" s="415"/>
      <c r="K138" s="242"/>
    </row>
    <row r="139" spans="2:11" ht="16.5" thickBot="1" x14ac:dyDescent="0.3">
      <c r="B139" s="436"/>
      <c r="C139" s="287" t="s">
        <v>278</v>
      </c>
      <c r="D139" s="283">
        <f>H114/$K$114</f>
        <v>9.1067572138526787E-2</v>
      </c>
      <c r="H139" s="441"/>
      <c r="I139" s="428" t="s">
        <v>83</v>
      </c>
      <c r="J139" s="428"/>
      <c r="K139" s="245">
        <f>SUM(K137:K138)</f>
        <v>0</v>
      </c>
    </row>
    <row r="140" spans="2:11" ht="16.5" thickBot="1" x14ac:dyDescent="0.3">
      <c r="B140" s="436"/>
      <c r="C140" s="287" t="s">
        <v>376</v>
      </c>
      <c r="D140" s="283">
        <f>I114/$K$114</f>
        <v>0.38768766424687118</v>
      </c>
      <c r="K140" s="243" t="str">
        <f>IF(J114=K139,"OK","ERROR")</f>
        <v>OK</v>
      </c>
    </row>
    <row r="141" spans="2:11" ht="15.75" x14ac:dyDescent="0.25">
      <c r="B141" s="436"/>
      <c r="C141" s="287" t="s">
        <v>377</v>
      </c>
      <c r="D141" s="283">
        <f>J114/$K$114</f>
        <v>0</v>
      </c>
    </row>
    <row r="142" spans="2:11" ht="16.5" thickBot="1" x14ac:dyDescent="0.3">
      <c r="B142" s="436"/>
      <c r="C142" s="288" t="s">
        <v>83</v>
      </c>
      <c r="D142" s="284">
        <f>SUM(D137:D141)</f>
        <v>1</v>
      </c>
    </row>
    <row r="143" spans="2:11" ht="15.75" thickBot="1" x14ac:dyDescent="0.3">
      <c r="B143" s="436"/>
    </row>
    <row r="144" spans="2:11" ht="15.75" x14ac:dyDescent="0.25">
      <c r="B144" s="436"/>
      <c r="C144" s="286" t="s">
        <v>380</v>
      </c>
      <c r="D144" s="241" t="s">
        <v>378</v>
      </c>
    </row>
    <row r="145" spans="2:4" ht="15.75" x14ac:dyDescent="0.25">
      <c r="B145" s="436"/>
      <c r="C145" s="287" t="s">
        <v>369</v>
      </c>
      <c r="D145" s="283">
        <f>K32/K114</f>
        <v>0.25430944761012669</v>
      </c>
    </row>
    <row r="146" spans="2:4" ht="15.75" x14ac:dyDescent="0.25">
      <c r="B146" s="436"/>
      <c r="C146" s="287" t="s">
        <v>370</v>
      </c>
      <c r="D146" s="283">
        <f>K61/K114</f>
        <v>0.10162815809330523</v>
      </c>
    </row>
    <row r="147" spans="2:4" ht="15.75" x14ac:dyDescent="0.25">
      <c r="B147" s="436"/>
      <c r="C147" s="287" t="s">
        <v>371</v>
      </c>
      <c r="D147" s="283">
        <f>K113/K114</f>
        <v>0.64406239429656809</v>
      </c>
    </row>
    <row r="148" spans="2:4" ht="16.5" thickBot="1" x14ac:dyDescent="0.3">
      <c r="B148" s="437"/>
      <c r="C148" s="288" t="s">
        <v>83</v>
      </c>
      <c r="D148" s="285">
        <f>SUM(D145:D147)</f>
        <v>1</v>
      </c>
    </row>
    <row r="168" spans="3:4" x14ac:dyDescent="0.25">
      <c r="C168" t="s">
        <v>72</v>
      </c>
      <c r="D168">
        <v>262</v>
      </c>
    </row>
    <row r="169" spans="3:4" x14ac:dyDescent="0.25">
      <c r="C169" t="s">
        <v>74</v>
      </c>
      <c r="D169">
        <v>278</v>
      </c>
    </row>
    <row r="170" spans="3:4" x14ac:dyDescent="0.25">
      <c r="C170" t="s">
        <v>75</v>
      </c>
      <c r="D170">
        <v>118</v>
      </c>
    </row>
    <row r="171" spans="3:4" x14ac:dyDescent="0.25">
      <c r="C171" t="s">
        <v>77</v>
      </c>
      <c r="D171">
        <v>280</v>
      </c>
    </row>
    <row r="172" spans="3:4" x14ac:dyDescent="0.25">
      <c r="C172" t="s">
        <v>84</v>
      </c>
      <c r="D172">
        <v>110</v>
      </c>
    </row>
    <row r="173" spans="3:4" x14ac:dyDescent="0.25">
      <c r="C173" t="s">
        <v>87</v>
      </c>
      <c r="D173">
        <v>232</v>
      </c>
    </row>
    <row r="174" spans="3:4" x14ac:dyDescent="0.25">
      <c r="C174" t="s">
        <v>88</v>
      </c>
      <c r="D174">
        <v>233</v>
      </c>
    </row>
    <row r="175" spans="3:4" x14ac:dyDescent="0.25">
      <c r="C175" t="s">
        <v>89</v>
      </c>
      <c r="D175">
        <v>253</v>
      </c>
    </row>
    <row r="176" spans="3:4" x14ac:dyDescent="0.25">
      <c r="C176" t="s">
        <v>90</v>
      </c>
      <c r="D176">
        <v>148</v>
      </c>
    </row>
    <row r="177" spans="3:4" x14ac:dyDescent="0.25">
      <c r="C177" t="s">
        <v>91</v>
      </c>
      <c r="D177">
        <v>121</v>
      </c>
    </row>
    <row r="178" spans="3:4" x14ac:dyDescent="0.25">
      <c r="C178" t="s">
        <v>92</v>
      </c>
      <c r="D178">
        <v>286</v>
      </c>
    </row>
    <row r="179" spans="3:4" x14ac:dyDescent="0.25">
      <c r="C179" t="s">
        <v>93</v>
      </c>
      <c r="D179">
        <v>200</v>
      </c>
    </row>
    <row r="180" spans="3:4" x14ac:dyDescent="0.25">
      <c r="C180" t="s">
        <v>94</v>
      </c>
      <c r="D180">
        <v>275</v>
      </c>
    </row>
    <row r="181" spans="3:4" x14ac:dyDescent="0.25">
      <c r="C181" t="s">
        <v>95</v>
      </c>
      <c r="D181">
        <v>131</v>
      </c>
    </row>
    <row r="182" spans="3:4" x14ac:dyDescent="0.25">
      <c r="C182" t="s">
        <v>96</v>
      </c>
      <c r="D182">
        <v>137</v>
      </c>
    </row>
    <row r="183" spans="3:4" x14ac:dyDescent="0.25">
      <c r="C183" t="s">
        <v>97</v>
      </c>
      <c r="D183">
        <v>130</v>
      </c>
    </row>
    <row r="184" spans="3:4" x14ac:dyDescent="0.25">
      <c r="C184" t="s">
        <v>98</v>
      </c>
      <c r="D184">
        <v>185</v>
      </c>
    </row>
    <row r="185" spans="3:4" x14ac:dyDescent="0.25">
      <c r="C185" t="s">
        <v>99</v>
      </c>
      <c r="D185">
        <v>202</v>
      </c>
    </row>
    <row r="186" spans="3:4" x14ac:dyDescent="0.25">
      <c r="C186" t="s">
        <v>100</v>
      </c>
      <c r="D186">
        <v>236</v>
      </c>
    </row>
    <row r="187" spans="3:4" x14ac:dyDescent="0.25">
      <c r="C187" t="s">
        <v>101</v>
      </c>
      <c r="D187">
        <v>238</v>
      </c>
    </row>
    <row r="188" spans="3:4" x14ac:dyDescent="0.25">
      <c r="C188" t="s">
        <v>102</v>
      </c>
      <c r="D188">
        <v>80</v>
      </c>
    </row>
    <row r="189" spans="3:4" x14ac:dyDescent="0.25">
      <c r="C189" t="s">
        <v>103</v>
      </c>
      <c r="D189">
        <v>100</v>
      </c>
    </row>
    <row r="190" spans="3:4" x14ac:dyDescent="0.25">
      <c r="C190" s="42" t="s">
        <v>104</v>
      </c>
      <c r="D190">
        <v>120</v>
      </c>
    </row>
    <row r="191" spans="3:4" x14ac:dyDescent="0.25">
      <c r="C191" t="s">
        <v>105</v>
      </c>
      <c r="D191">
        <v>104</v>
      </c>
    </row>
    <row r="192" spans="3:4" x14ac:dyDescent="0.25">
      <c r="C192" t="s">
        <v>106</v>
      </c>
      <c r="D192">
        <v>100</v>
      </c>
    </row>
    <row r="193" spans="3:4" x14ac:dyDescent="0.25">
      <c r="C193" t="s">
        <v>107</v>
      </c>
      <c r="D193">
        <v>324</v>
      </c>
    </row>
    <row r="194" spans="3:4" x14ac:dyDescent="0.25">
      <c r="C194" t="s">
        <v>108</v>
      </c>
      <c r="D194">
        <v>140</v>
      </c>
    </row>
    <row r="195" spans="3:4" x14ac:dyDescent="0.25">
      <c r="C195" t="s">
        <v>109</v>
      </c>
      <c r="D195">
        <v>80</v>
      </c>
    </row>
    <row r="197" spans="3:4" x14ac:dyDescent="0.25">
      <c r="C197" t="s">
        <v>281</v>
      </c>
      <c r="D197" s="238">
        <v>0.75</v>
      </c>
    </row>
    <row r="198" spans="3:4" x14ac:dyDescent="0.25">
      <c r="C198" t="s">
        <v>281</v>
      </c>
      <c r="D198" s="238">
        <v>0.85</v>
      </c>
    </row>
  </sheetData>
  <mergeCells count="146">
    <mergeCell ref="CK6:CK8"/>
    <mergeCell ref="CL6:CL8"/>
    <mergeCell ref="CM6:CM8"/>
    <mergeCell ref="CN6:CN8"/>
    <mergeCell ref="N7:N8"/>
    <mergeCell ref="O7:O8"/>
    <mergeCell ref="V7:V8"/>
    <mergeCell ref="W7:W8"/>
    <mergeCell ref="AD7:AD8"/>
    <mergeCell ref="AE7:AE8"/>
    <mergeCell ref="AL7:AL8"/>
    <mergeCell ref="AM7:AM8"/>
    <mergeCell ref="AT7:AT8"/>
    <mergeCell ref="AU7:AU8"/>
    <mergeCell ref="BB7:BB8"/>
    <mergeCell ref="BC7:BC8"/>
    <mergeCell ref="CD6:CD8"/>
    <mergeCell ref="CE6:CE8"/>
    <mergeCell ref="CF6:CF8"/>
    <mergeCell ref="CH6:CI6"/>
    <mergeCell ref="CJ6:CJ8"/>
    <mergeCell ref="CH7:CH8"/>
    <mergeCell ref="CI7:CI8"/>
    <mergeCell ref="BW6:BW8"/>
    <mergeCell ref="BX6:BX8"/>
    <mergeCell ref="BZ6:CA6"/>
    <mergeCell ref="CB6:CB8"/>
    <mergeCell ref="CC6:CC8"/>
    <mergeCell ref="BZ7:BZ8"/>
    <mergeCell ref="CA7:CA8"/>
    <mergeCell ref="BP6:BP8"/>
    <mergeCell ref="BR6:BS6"/>
    <mergeCell ref="BT6:BT8"/>
    <mergeCell ref="BU6:BU8"/>
    <mergeCell ref="BV6:BV8"/>
    <mergeCell ref="BR7:BR8"/>
    <mergeCell ref="BS7:BS8"/>
    <mergeCell ref="BJ6:BK6"/>
    <mergeCell ref="BL6:BL8"/>
    <mergeCell ref="BM6:BM8"/>
    <mergeCell ref="BN6:BN8"/>
    <mergeCell ref="BO6:BO8"/>
    <mergeCell ref="BJ7:BJ8"/>
    <mergeCell ref="BK7:BK8"/>
    <mergeCell ref="BD6:BD8"/>
    <mergeCell ref="BE6:BE8"/>
    <mergeCell ref="BF6:BF8"/>
    <mergeCell ref="BG6:BG8"/>
    <mergeCell ref="BH6:BH8"/>
    <mergeCell ref="AW6:AW8"/>
    <mergeCell ref="AX6:AX8"/>
    <mergeCell ref="AY6:AY8"/>
    <mergeCell ref="AZ6:AZ8"/>
    <mergeCell ref="BB6:BC6"/>
    <mergeCell ref="AP6:AP8"/>
    <mergeCell ref="AQ6:AQ8"/>
    <mergeCell ref="AR6:AR8"/>
    <mergeCell ref="AT6:AU6"/>
    <mergeCell ref="AV6:AV8"/>
    <mergeCell ref="B118:C119"/>
    <mergeCell ref="D118:E118"/>
    <mergeCell ref="D119:E119"/>
    <mergeCell ref="K2:K3"/>
    <mergeCell ref="F3:H3"/>
    <mergeCell ref="A4:D4"/>
    <mergeCell ref="A5:A8"/>
    <mergeCell ref="CH1:CN4"/>
    <mergeCell ref="N5:T5"/>
    <mergeCell ref="V5:AB5"/>
    <mergeCell ref="AD5:AJ5"/>
    <mergeCell ref="AL5:AR5"/>
    <mergeCell ref="AT5:AZ5"/>
    <mergeCell ref="BB5:BH5"/>
    <mergeCell ref="BJ5:BP5"/>
    <mergeCell ref="BR5:BX5"/>
    <mergeCell ref="BZ5:CF5"/>
    <mergeCell ref="CH5:CN5"/>
    <mergeCell ref="AT1:AZ4"/>
    <mergeCell ref="BB1:BH4"/>
    <mergeCell ref="BJ1:BP4"/>
    <mergeCell ref="BR1:BX4"/>
    <mergeCell ref="BZ1:CF4"/>
    <mergeCell ref="AI6:AI8"/>
    <mergeCell ref="N1:T4"/>
    <mergeCell ref="V1:AB4"/>
    <mergeCell ref="AD1:AJ4"/>
    <mergeCell ref="AL1:AR4"/>
    <mergeCell ref="N6:O6"/>
    <mergeCell ref="P6:P8"/>
    <mergeCell ref="Q6:Q8"/>
    <mergeCell ref="R6:R8"/>
    <mergeCell ref="S6:S8"/>
    <mergeCell ref="T6:T8"/>
    <mergeCell ref="V6:W6"/>
    <mergeCell ref="X6:X8"/>
    <mergeCell ref="Y6:Y8"/>
    <mergeCell ref="Z6:Z8"/>
    <mergeCell ref="AA6:AA8"/>
    <mergeCell ref="AJ6:AJ8"/>
    <mergeCell ref="AL6:AM6"/>
    <mergeCell ref="AN6:AN8"/>
    <mergeCell ref="AO6:AO8"/>
    <mergeCell ref="AB6:AB8"/>
    <mergeCell ref="AD6:AE6"/>
    <mergeCell ref="AF6:AF8"/>
    <mergeCell ref="AG6:AG8"/>
    <mergeCell ref="AH6:AH8"/>
    <mergeCell ref="B136:B148"/>
    <mergeCell ref="H136:H139"/>
    <mergeCell ref="I136:J136"/>
    <mergeCell ref="I137:J137"/>
    <mergeCell ref="I138:J138"/>
    <mergeCell ref="I139:J139"/>
    <mergeCell ref="I132:J132"/>
    <mergeCell ref="I125:J125"/>
    <mergeCell ref="I126:J126"/>
    <mergeCell ref="I127:J127"/>
    <mergeCell ref="I128:J128"/>
    <mergeCell ref="I129:J129"/>
    <mergeCell ref="I130:J130"/>
    <mergeCell ref="I131:J131"/>
    <mergeCell ref="H121:H132"/>
    <mergeCell ref="I121:J121"/>
    <mergeCell ref="I122:J122"/>
    <mergeCell ref="I123:J123"/>
    <mergeCell ref="B121:B133"/>
    <mergeCell ref="I124:J124"/>
    <mergeCell ref="A1:D1"/>
    <mergeCell ref="E1:J1"/>
    <mergeCell ref="A2:B3"/>
    <mergeCell ref="C2:D3"/>
    <mergeCell ref="E2:E3"/>
    <mergeCell ref="F2:H2"/>
    <mergeCell ref="J2:J3"/>
    <mergeCell ref="B5:B8"/>
    <mergeCell ref="C5:C8"/>
    <mergeCell ref="D5:D8"/>
    <mergeCell ref="E5:K5"/>
    <mergeCell ref="E6:F6"/>
    <mergeCell ref="G6:G8"/>
    <mergeCell ref="H6:H8"/>
    <mergeCell ref="I6:I8"/>
    <mergeCell ref="J6:J8"/>
    <mergeCell ref="K6:K8"/>
    <mergeCell ref="E7:E8"/>
    <mergeCell ref="F7:F8"/>
  </mergeCells>
  <dataValidations count="2">
    <dataValidation type="list" allowBlank="1" showInputMessage="1" showErrorMessage="1" sqref="K2:K3">
      <formula1>$D$197:$D$198</formula1>
    </dataValidation>
    <dataValidation type="list" allowBlank="1" showInputMessage="1" showErrorMessage="1" sqref="K1">
      <formula1>$C$168:$C$196</formula1>
    </dataValidation>
  </dataValidations>
  <pageMargins left="0.7" right="0.7" top="0.75" bottom="0.75" header="0.3" footer="0.3"/>
  <pageSetup paperSize="8" scale="1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CO198"/>
  <sheetViews>
    <sheetView view="pageBreakPreview" zoomScale="30" zoomScaleNormal="85" zoomScaleSheetLayoutView="30" workbookViewId="0">
      <pane ySplit="8" topLeftCell="A136" activePane="bottomLeft" state="frozen"/>
      <selection activeCell="F97" sqref="F97"/>
      <selection pane="bottomLeft" activeCell="F97" sqref="F97"/>
    </sheetView>
  </sheetViews>
  <sheetFormatPr defaultRowHeight="15" x14ac:dyDescent="0.25"/>
  <cols>
    <col min="2" max="2" width="54.7109375" style="21" customWidth="1"/>
    <col min="3" max="3" width="18.7109375" customWidth="1"/>
    <col min="4" max="4" width="15.28515625" customWidth="1"/>
    <col min="5" max="5" width="9.42578125" bestFit="1" customWidth="1"/>
    <col min="6" max="6" width="15.85546875" bestFit="1" customWidth="1"/>
    <col min="7" max="7" width="14.5703125" bestFit="1" customWidth="1"/>
    <col min="8" max="8" width="15.7109375" customWidth="1"/>
    <col min="9" max="9" width="17.42578125" bestFit="1" customWidth="1"/>
    <col min="10" max="10" width="12.85546875" customWidth="1"/>
    <col min="11" max="11" width="19.42578125" customWidth="1"/>
    <col min="12" max="13" width="12.7109375" bestFit="1" customWidth="1"/>
    <col min="14" max="14" width="13.85546875" bestFit="1" customWidth="1"/>
    <col min="15" max="15" width="12.7109375" bestFit="1" customWidth="1"/>
    <col min="16" max="16" width="14" bestFit="1" customWidth="1"/>
    <col min="17" max="17" width="10.140625" customWidth="1"/>
    <col min="18" max="18" width="9.140625" customWidth="1"/>
    <col min="50" max="50" width="11.7109375" bestFit="1" customWidth="1"/>
  </cols>
  <sheetData>
    <row r="1" spans="1:93" ht="36" customHeight="1" x14ac:dyDescent="0.55000000000000004">
      <c r="A1" s="379" t="s">
        <v>435</v>
      </c>
      <c r="B1" s="380"/>
      <c r="C1" s="380"/>
      <c r="D1" s="381"/>
      <c r="E1" s="382" t="s">
        <v>155</v>
      </c>
      <c r="F1" s="383"/>
      <c r="G1" s="383"/>
      <c r="H1" s="383"/>
      <c r="I1" s="383"/>
      <c r="J1" s="383"/>
      <c r="K1" s="32" t="s">
        <v>105</v>
      </c>
      <c r="N1" s="442" t="s">
        <v>398</v>
      </c>
      <c r="O1" s="442"/>
      <c r="P1" s="442"/>
      <c r="Q1" s="442"/>
      <c r="R1" s="442"/>
      <c r="S1" s="442"/>
      <c r="T1" s="442"/>
      <c r="V1" s="442" t="s">
        <v>399</v>
      </c>
      <c r="W1" s="442"/>
      <c r="X1" s="442"/>
      <c r="Y1" s="442"/>
      <c r="Z1" s="442"/>
      <c r="AA1" s="442"/>
      <c r="AB1" s="442"/>
      <c r="AD1" s="442" t="s">
        <v>400</v>
      </c>
      <c r="AE1" s="442"/>
      <c r="AF1" s="442"/>
      <c r="AG1" s="442"/>
      <c r="AH1" s="442"/>
      <c r="AI1" s="442"/>
      <c r="AJ1" s="442"/>
      <c r="AL1" s="442" t="s">
        <v>402</v>
      </c>
      <c r="AM1" s="442"/>
      <c r="AN1" s="442"/>
      <c r="AO1" s="442"/>
      <c r="AP1" s="442"/>
      <c r="AQ1" s="442"/>
      <c r="AR1" s="442"/>
      <c r="AT1" s="442" t="s">
        <v>401</v>
      </c>
      <c r="AU1" s="442"/>
      <c r="AV1" s="442"/>
      <c r="AW1" s="442"/>
      <c r="AX1" s="442"/>
      <c r="AY1" s="442"/>
      <c r="AZ1" s="442"/>
      <c r="BB1" s="442" t="s">
        <v>403</v>
      </c>
      <c r="BC1" s="442"/>
      <c r="BD1" s="442"/>
      <c r="BE1" s="442"/>
      <c r="BF1" s="442"/>
      <c r="BG1" s="442"/>
      <c r="BH1" s="442"/>
      <c r="BJ1" s="442" t="s">
        <v>404</v>
      </c>
      <c r="BK1" s="442"/>
      <c r="BL1" s="442"/>
      <c r="BM1" s="442"/>
      <c r="BN1" s="442"/>
      <c r="BO1" s="442"/>
      <c r="BP1" s="442"/>
      <c r="BR1" s="442" t="s">
        <v>405</v>
      </c>
      <c r="BS1" s="442"/>
      <c r="BT1" s="442"/>
      <c r="BU1" s="442"/>
      <c r="BV1" s="442"/>
      <c r="BW1" s="442"/>
      <c r="BX1" s="442"/>
      <c r="BZ1" s="442" t="s">
        <v>406</v>
      </c>
      <c r="CA1" s="442"/>
      <c r="CB1" s="442"/>
      <c r="CC1" s="442"/>
      <c r="CD1" s="442"/>
      <c r="CE1" s="442"/>
      <c r="CF1" s="442"/>
      <c r="CH1" s="442" t="s">
        <v>83</v>
      </c>
      <c r="CI1" s="442"/>
      <c r="CJ1" s="442"/>
      <c r="CK1" s="442"/>
      <c r="CL1" s="442"/>
      <c r="CM1" s="442"/>
      <c r="CN1" s="442"/>
    </row>
    <row r="2" spans="1:93" ht="15" customHeight="1" x14ac:dyDescent="0.25">
      <c r="A2" s="384" t="s">
        <v>70</v>
      </c>
      <c r="B2" s="385"/>
      <c r="C2" s="388">
        <f>IF(K1=C168,D168,IF(K1=C169,D169,IF(C170=K1,D170,IF(K1=C171,D171, IF(K1=C172,D172, IF(K1=C173,D173, IF(K1=C174,D174, IF(K1=C175,D175, IF(K1=C176,D176, IF(K1=C177,D177, IF(K1=C178,D178, IF(K1=C179,D179, IF(K1=C180,D180, IF(K1=C181,D181, IF(K1=C182,D182, IF(K1=C183,D183, IF(K1=C184,D184, IF(K1=C185,D185, IF(K1=C186,D186, IF(K1=C187,D187, IF(K1=C188,D188, IF(K1=C189,D189, IF(K1=C190,D190, IF(K1=C191,D191, IF(K1=C192,D192, IF(K1=C193,D193, IF(K1=C194,D194, IF(K1=C195,D195, IF(K1=C196,D196,0)))))))))))))))))))))))))))))</f>
        <v>120</v>
      </c>
      <c r="D2" s="389"/>
      <c r="E2" s="392"/>
      <c r="F2" s="394" t="s">
        <v>71</v>
      </c>
      <c r="G2" s="395"/>
      <c r="H2" s="395"/>
      <c r="I2" s="33">
        <v>600</v>
      </c>
      <c r="J2" s="396" t="s">
        <v>281</v>
      </c>
      <c r="K2" s="398">
        <v>0.85</v>
      </c>
      <c r="N2" s="442"/>
      <c r="O2" s="442"/>
      <c r="P2" s="442"/>
      <c r="Q2" s="442"/>
      <c r="R2" s="442"/>
      <c r="S2" s="442"/>
      <c r="T2" s="442"/>
      <c r="V2" s="442"/>
      <c r="W2" s="442"/>
      <c r="X2" s="442"/>
      <c r="Y2" s="442"/>
      <c r="Z2" s="442"/>
      <c r="AA2" s="442"/>
      <c r="AB2" s="442"/>
      <c r="AD2" s="442"/>
      <c r="AE2" s="442"/>
      <c r="AF2" s="442"/>
      <c r="AG2" s="442"/>
      <c r="AH2" s="442"/>
      <c r="AI2" s="442"/>
      <c r="AJ2" s="442"/>
      <c r="AL2" s="442"/>
      <c r="AM2" s="442"/>
      <c r="AN2" s="442"/>
      <c r="AO2" s="442"/>
      <c r="AP2" s="442"/>
      <c r="AQ2" s="442"/>
      <c r="AR2" s="442"/>
      <c r="AT2" s="442"/>
      <c r="AU2" s="442"/>
      <c r="AV2" s="442"/>
      <c r="AW2" s="442"/>
      <c r="AX2" s="442"/>
      <c r="AY2" s="442"/>
      <c r="AZ2" s="442"/>
      <c r="BB2" s="442"/>
      <c r="BC2" s="442"/>
      <c r="BD2" s="442"/>
      <c r="BE2" s="442"/>
      <c r="BF2" s="442"/>
      <c r="BG2" s="442"/>
      <c r="BH2" s="442"/>
      <c r="BJ2" s="442"/>
      <c r="BK2" s="442"/>
      <c r="BL2" s="442"/>
      <c r="BM2" s="442"/>
      <c r="BN2" s="442"/>
      <c r="BO2" s="442"/>
      <c r="BP2" s="442"/>
      <c r="BR2" s="442"/>
      <c r="BS2" s="442"/>
      <c r="BT2" s="442"/>
      <c r="BU2" s="442"/>
      <c r="BV2" s="442"/>
      <c r="BW2" s="442"/>
      <c r="BX2" s="442"/>
      <c r="BZ2" s="442"/>
      <c r="CA2" s="442"/>
      <c r="CB2" s="442"/>
      <c r="CC2" s="442"/>
      <c r="CD2" s="442"/>
      <c r="CE2" s="442"/>
      <c r="CF2" s="442"/>
      <c r="CH2" s="442"/>
      <c r="CI2" s="442"/>
      <c r="CJ2" s="442"/>
      <c r="CK2" s="442"/>
      <c r="CL2" s="442"/>
      <c r="CM2" s="442"/>
      <c r="CN2" s="442"/>
    </row>
    <row r="3" spans="1:93" ht="15" customHeight="1" x14ac:dyDescent="0.25">
      <c r="A3" s="386"/>
      <c r="B3" s="387"/>
      <c r="C3" s="390"/>
      <c r="D3" s="391"/>
      <c r="E3" s="393"/>
      <c r="F3" s="394" t="s">
        <v>361</v>
      </c>
      <c r="G3" s="395"/>
      <c r="H3" s="395"/>
      <c r="I3" s="33">
        <v>800</v>
      </c>
      <c r="J3" s="397"/>
      <c r="K3" s="399"/>
      <c r="N3" s="442"/>
      <c r="O3" s="442"/>
      <c r="P3" s="442"/>
      <c r="Q3" s="442"/>
      <c r="R3" s="442"/>
      <c r="S3" s="442"/>
      <c r="T3" s="442"/>
      <c r="V3" s="442"/>
      <c r="W3" s="442"/>
      <c r="X3" s="442"/>
      <c r="Y3" s="442"/>
      <c r="Z3" s="442"/>
      <c r="AA3" s="442"/>
      <c r="AB3" s="442"/>
      <c r="AD3" s="442"/>
      <c r="AE3" s="442"/>
      <c r="AF3" s="442"/>
      <c r="AG3" s="442"/>
      <c r="AH3" s="442"/>
      <c r="AI3" s="442"/>
      <c r="AJ3" s="442"/>
      <c r="AL3" s="442"/>
      <c r="AM3" s="442"/>
      <c r="AN3" s="442"/>
      <c r="AO3" s="442"/>
      <c r="AP3" s="442"/>
      <c r="AQ3" s="442"/>
      <c r="AR3" s="442"/>
      <c r="AT3" s="442"/>
      <c r="AU3" s="442"/>
      <c r="AV3" s="442"/>
      <c r="AW3" s="442"/>
      <c r="AX3" s="442"/>
      <c r="AY3" s="442"/>
      <c r="AZ3" s="442"/>
      <c r="BB3" s="442"/>
      <c r="BC3" s="442"/>
      <c r="BD3" s="442"/>
      <c r="BE3" s="442"/>
      <c r="BF3" s="442"/>
      <c r="BG3" s="442"/>
      <c r="BH3" s="442"/>
      <c r="BJ3" s="442"/>
      <c r="BK3" s="442"/>
      <c r="BL3" s="442"/>
      <c r="BM3" s="442"/>
      <c r="BN3" s="442"/>
      <c r="BO3" s="442"/>
      <c r="BP3" s="442"/>
      <c r="BR3" s="442"/>
      <c r="BS3" s="442"/>
      <c r="BT3" s="442"/>
      <c r="BU3" s="442"/>
      <c r="BV3" s="442"/>
      <c r="BW3" s="442"/>
      <c r="BX3" s="442"/>
      <c r="BZ3" s="442"/>
      <c r="CA3" s="442"/>
      <c r="CB3" s="442"/>
      <c r="CC3" s="442"/>
      <c r="CD3" s="442"/>
      <c r="CE3" s="442"/>
      <c r="CF3" s="442"/>
      <c r="CH3" s="442"/>
      <c r="CI3" s="442"/>
      <c r="CJ3" s="442"/>
      <c r="CK3" s="442"/>
      <c r="CL3" s="442"/>
      <c r="CM3" s="442"/>
      <c r="CN3" s="442"/>
    </row>
    <row r="4" spans="1:93" ht="15" customHeight="1" x14ac:dyDescent="0.25">
      <c r="A4" s="400"/>
      <c r="B4" s="401"/>
      <c r="C4" s="401"/>
      <c r="D4" s="401"/>
      <c r="E4" s="37"/>
      <c r="F4" s="37"/>
      <c r="G4" s="37"/>
      <c r="H4" s="37"/>
      <c r="I4" s="37"/>
      <c r="J4" s="37"/>
      <c r="K4" s="325">
        <f>K114</f>
        <v>161510</v>
      </c>
      <c r="N4" s="443"/>
      <c r="O4" s="443"/>
      <c r="P4" s="443"/>
      <c r="Q4" s="443"/>
      <c r="R4" s="443"/>
      <c r="S4" s="443"/>
      <c r="T4" s="443"/>
      <c r="V4" s="443"/>
      <c r="W4" s="443"/>
      <c r="X4" s="443"/>
      <c r="Y4" s="443"/>
      <c r="Z4" s="443"/>
      <c r="AA4" s="443"/>
      <c r="AB4" s="443"/>
      <c r="AD4" s="443"/>
      <c r="AE4" s="443"/>
      <c r="AF4" s="443"/>
      <c r="AG4" s="443"/>
      <c r="AH4" s="443"/>
      <c r="AI4" s="443"/>
      <c r="AJ4" s="443"/>
      <c r="AL4" s="443"/>
      <c r="AM4" s="443"/>
      <c r="AN4" s="443"/>
      <c r="AO4" s="443"/>
      <c r="AP4" s="443"/>
      <c r="AQ4" s="443"/>
      <c r="AR4" s="443"/>
      <c r="AT4" s="443"/>
      <c r="AU4" s="443"/>
      <c r="AV4" s="443"/>
      <c r="AW4" s="443"/>
      <c r="AX4" s="443"/>
      <c r="AY4" s="443"/>
      <c r="AZ4" s="443"/>
      <c r="BB4" s="443"/>
      <c r="BC4" s="443"/>
      <c r="BD4" s="443"/>
      <c r="BE4" s="443"/>
      <c r="BF4" s="443"/>
      <c r="BG4" s="443"/>
      <c r="BH4" s="443"/>
      <c r="BJ4" s="443"/>
      <c r="BK4" s="443"/>
      <c r="BL4" s="443"/>
      <c r="BM4" s="443"/>
      <c r="BN4" s="443"/>
      <c r="BO4" s="443"/>
      <c r="BP4" s="443"/>
      <c r="BR4" s="443"/>
      <c r="BS4" s="443"/>
      <c r="BT4" s="443"/>
      <c r="BU4" s="443"/>
      <c r="BV4" s="443"/>
      <c r="BW4" s="443"/>
      <c r="BX4" s="443"/>
      <c r="BZ4" s="443"/>
      <c r="CA4" s="443"/>
      <c r="CB4" s="443"/>
      <c r="CC4" s="443"/>
      <c r="CD4" s="443"/>
      <c r="CE4" s="443"/>
      <c r="CF4" s="443"/>
      <c r="CH4" s="443"/>
      <c r="CI4" s="443"/>
      <c r="CJ4" s="443"/>
      <c r="CK4" s="443"/>
      <c r="CL4" s="443"/>
      <c r="CM4" s="443"/>
      <c r="CN4" s="443"/>
    </row>
    <row r="5" spans="1:93" ht="26.25" x14ac:dyDescent="0.4">
      <c r="A5" s="402" t="s">
        <v>0</v>
      </c>
      <c r="B5" s="404" t="s">
        <v>1</v>
      </c>
      <c r="C5" s="404" t="s">
        <v>2</v>
      </c>
      <c r="D5" s="406" t="s">
        <v>76</v>
      </c>
      <c r="E5" s="408"/>
      <c r="F5" s="408"/>
      <c r="G5" s="408"/>
      <c r="H5" s="408"/>
      <c r="I5" s="408"/>
      <c r="J5" s="408"/>
      <c r="K5" s="409"/>
      <c r="N5" s="408"/>
      <c r="O5" s="408"/>
      <c r="P5" s="408"/>
      <c r="Q5" s="408"/>
      <c r="R5" s="408"/>
      <c r="S5" s="408"/>
      <c r="T5" s="409"/>
      <c r="V5" s="408"/>
      <c r="W5" s="408"/>
      <c r="X5" s="408"/>
      <c r="Y5" s="408"/>
      <c r="Z5" s="408"/>
      <c r="AA5" s="408"/>
      <c r="AB5" s="409"/>
      <c r="AD5" s="408"/>
      <c r="AE5" s="408"/>
      <c r="AF5" s="408"/>
      <c r="AG5" s="408"/>
      <c r="AH5" s="408"/>
      <c r="AI5" s="408"/>
      <c r="AJ5" s="409"/>
      <c r="AL5" s="408"/>
      <c r="AM5" s="408"/>
      <c r="AN5" s="408"/>
      <c r="AO5" s="408"/>
      <c r="AP5" s="408"/>
      <c r="AQ5" s="408"/>
      <c r="AR5" s="409"/>
      <c r="AT5" s="408"/>
      <c r="AU5" s="408"/>
      <c r="AV5" s="408"/>
      <c r="AW5" s="408"/>
      <c r="AX5" s="408"/>
      <c r="AY5" s="408"/>
      <c r="AZ5" s="409"/>
      <c r="BB5" s="408"/>
      <c r="BC5" s="408"/>
      <c r="BD5" s="408"/>
      <c r="BE5" s="408"/>
      <c r="BF5" s="408"/>
      <c r="BG5" s="408"/>
      <c r="BH5" s="409"/>
      <c r="BJ5" s="408"/>
      <c r="BK5" s="408"/>
      <c r="BL5" s="408"/>
      <c r="BM5" s="408"/>
      <c r="BN5" s="408"/>
      <c r="BO5" s="408"/>
      <c r="BP5" s="409"/>
      <c r="BR5" s="408"/>
      <c r="BS5" s="408"/>
      <c r="BT5" s="408"/>
      <c r="BU5" s="408"/>
      <c r="BV5" s="408"/>
      <c r="BW5" s="408"/>
      <c r="BX5" s="409"/>
      <c r="BZ5" s="408"/>
      <c r="CA5" s="408"/>
      <c r="CB5" s="408"/>
      <c r="CC5" s="408"/>
      <c r="CD5" s="408"/>
      <c r="CE5" s="408"/>
      <c r="CF5" s="409"/>
      <c r="CH5" s="408"/>
      <c r="CI5" s="408"/>
      <c r="CJ5" s="408"/>
      <c r="CK5" s="408"/>
      <c r="CL5" s="408"/>
      <c r="CM5" s="408"/>
      <c r="CN5" s="409"/>
    </row>
    <row r="6" spans="1:93" ht="15" customHeight="1" x14ac:dyDescent="0.25">
      <c r="A6" s="403"/>
      <c r="B6" s="405"/>
      <c r="C6" s="405"/>
      <c r="D6" s="407"/>
      <c r="E6" s="410" t="s">
        <v>78</v>
      </c>
      <c r="F6" s="411"/>
      <c r="G6" s="412" t="s">
        <v>79</v>
      </c>
      <c r="H6" s="404" t="s">
        <v>80</v>
      </c>
      <c r="I6" s="404" t="s">
        <v>81</v>
      </c>
      <c r="J6" s="412" t="s">
        <v>82</v>
      </c>
      <c r="K6" s="413" t="s">
        <v>83</v>
      </c>
      <c r="N6" s="410" t="s">
        <v>78</v>
      </c>
      <c r="O6" s="411"/>
      <c r="P6" s="412" t="s">
        <v>79</v>
      </c>
      <c r="Q6" s="404" t="s">
        <v>80</v>
      </c>
      <c r="R6" s="404" t="s">
        <v>81</v>
      </c>
      <c r="S6" s="412" t="s">
        <v>82</v>
      </c>
      <c r="T6" s="413" t="s">
        <v>83</v>
      </c>
      <c r="V6" s="410" t="s">
        <v>78</v>
      </c>
      <c r="W6" s="411"/>
      <c r="X6" s="412" t="s">
        <v>79</v>
      </c>
      <c r="Y6" s="404" t="s">
        <v>80</v>
      </c>
      <c r="Z6" s="404" t="s">
        <v>81</v>
      </c>
      <c r="AA6" s="412" t="s">
        <v>82</v>
      </c>
      <c r="AB6" s="413" t="s">
        <v>83</v>
      </c>
      <c r="AD6" s="410" t="s">
        <v>78</v>
      </c>
      <c r="AE6" s="411"/>
      <c r="AF6" s="412" t="s">
        <v>79</v>
      </c>
      <c r="AG6" s="404" t="s">
        <v>80</v>
      </c>
      <c r="AH6" s="404" t="s">
        <v>81</v>
      </c>
      <c r="AI6" s="412" t="s">
        <v>82</v>
      </c>
      <c r="AJ6" s="413" t="s">
        <v>83</v>
      </c>
      <c r="AL6" s="410" t="s">
        <v>78</v>
      </c>
      <c r="AM6" s="411"/>
      <c r="AN6" s="412" t="s">
        <v>79</v>
      </c>
      <c r="AO6" s="404" t="s">
        <v>80</v>
      </c>
      <c r="AP6" s="404" t="s">
        <v>81</v>
      </c>
      <c r="AQ6" s="412" t="s">
        <v>82</v>
      </c>
      <c r="AR6" s="413" t="s">
        <v>83</v>
      </c>
      <c r="AT6" s="410" t="s">
        <v>78</v>
      </c>
      <c r="AU6" s="411"/>
      <c r="AV6" s="412" t="s">
        <v>79</v>
      </c>
      <c r="AW6" s="404" t="s">
        <v>80</v>
      </c>
      <c r="AX6" s="404" t="s">
        <v>81</v>
      </c>
      <c r="AY6" s="412" t="s">
        <v>82</v>
      </c>
      <c r="AZ6" s="413" t="s">
        <v>83</v>
      </c>
      <c r="BB6" s="410" t="s">
        <v>78</v>
      </c>
      <c r="BC6" s="411"/>
      <c r="BD6" s="412" t="s">
        <v>79</v>
      </c>
      <c r="BE6" s="404" t="s">
        <v>80</v>
      </c>
      <c r="BF6" s="404" t="s">
        <v>81</v>
      </c>
      <c r="BG6" s="412" t="s">
        <v>82</v>
      </c>
      <c r="BH6" s="413" t="s">
        <v>83</v>
      </c>
      <c r="BJ6" s="410" t="s">
        <v>78</v>
      </c>
      <c r="BK6" s="411"/>
      <c r="BL6" s="412" t="s">
        <v>79</v>
      </c>
      <c r="BM6" s="404" t="s">
        <v>80</v>
      </c>
      <c r="BN6" s="404" t="s">
        <v>81</v>
      </c>
      <c r="BO6" s="412" t="s">
        <v>82</v>
      </c>
      <c r="BP6" s="413" t="s">
        <v>83</v>
      </c>
      <c r="BR6" s="410" t="s">
        <v>78</v>
      </c>
      <c r="BS6" s="411"/>
      <c r="BT6" s="412" t="s">
        <v>79</v>
      </c>
      <c r="BU6" s="404" t="s">
        <v>80</v>
      </c>
      <c r="BV6" s="404" t="s">
        <v>81</v>
      </c>
      <c r="BW6" s="412" t="s">
        <v>82</v>
      </c>
      <c r="BX6" s="413" t="s">
        <v>83</v>
      </c>
      <c r="BZ6" s="410" t="s">
        <v>78</v>
      </c>
      <c r="CA6" s="411"/>
      <c r="CB6" s="412" t="s">
        <v>79</v>
      </c>
      <c r="CC6" s="404" t="s">
        <v>80</v>
      </c>
      <c r="CD6" s="404" t="s">
        <v>81</v>
      </c>
      <c r="CE6" s="412" t="s">
        <v>82</v>
      </c>
      <c r="CF6" s="413" t="s">
        <v>83</v>
      </c>
      <c r="CH6" s="410" t="s">
        <v>78</v>
      </c>
      <c r="CI6" s="411"/>
      <c r="CJ6" s="412" t="s">
        <v>79</v>
      </c>
      <c r="CK6" s="404" t="s">
        <v>80</v>
      </c>
      <c r="CL6" s="404" t="s">
        <v>81</v>
      </c>
      <c r="CM6" s="412" t="s">
        <v>82</v>
      </c>
      <c r="CN6" s="413" t="s">
        <v>83</v>
      </c>
    </row>
    <row r="7" spans="1:93" x14ac:dyDescent="0.25">
      <c r="A7" s="403"/>
      <c r="B7" s="405"/>
      <c r="C7" s="405"/>
      <c r="D7" s="407"/>
      <c r="E7" s="406" t="s">
        <v>85</v>
      </c>
      <c r="F7" s="406" t="s">
        <v>86</v>
      </c>
      <c r="G7" s="412"/>
      <c r="H7" s="405"/>
      <c r="I7" s="405"/>
      <c r="J7" s="412"/>
      <c r="K7" s="413"/>
      <c r="N7" s="406" t="s">
        <v>85</v>
      </c>
      <c r="O7" s="406" t="s">
        <v>86</v>
      </c>
      <c r="P7" s="412"/>
      <c r="Q7" s="405"/>
      <c r="R7" s="405"/>
      <c r="S7" s="412"/>
      <c r="T7" s="413"/>
      <c r="V7" s="406" t="s">
        <v>85</v>
      </c>
      <c r="W7" s="406" t="s">
        <v>86</v>
      </c>
      <c r="X7" s="412"/>
      <c r="Y7" s="405"/>
      <c r="Z7" s="405"/>
      <c r="AA7" s="412"/>
      <c r="AB7" s="413"/>
      <c r="AD7" s="406" t="s">
        <v>85</v>
      </c>
      <c r="AE7" s="406" t="s">
        <v>86</v>
      </c>
      <c r="AF7" s="412"/>
      <c r="AG7" s="405"/>
      <c r="AH7" s="405"/>
      <c r="AI7" s="412"/>
      <c r="AJ7" s="413"/>
      <c r="AL7" s="406" t="s">
        <v>85</v>
      </c>
      <c r="AM7" s="406" t="s">
        <v>86</v>
      </c>
      <c r="AN7" s="412"/>
      <c r="AO7" s="405"/>
      <c r="AP7" s="405"/>
      <c r="AQ7" s="412"/>
      <c r="AR7" s="413"/>
      <c r="AT7" s="406" t="s">
        <v>85</v>
      </c>
      <c r="AU7" s="406" t="s">
        <v>86</v>
      </c>
      <c r="AV7" s="412"/>
      <c r="AW7" s="405"/>
      <c r="AX7" s="405"/>
      <c r="AY7" s="412"/>
      <c r="AZ7" s="413"/>
      <c r="BB7" s="406" t="s">
        <v>85</v>
      </c>
      <c r="BC7" s="406" t="s">
        <v>86</v>
      </c>
      <c r="BD7" s="412"/>
      <c r="BE7" s="405"/>
      <c r="BF7" s="405"/>
      <c r="BG7" s="412"/>
      <c r="BH7" s="413"/>
      <c r="BJ7" s="406" t="s">
        <v>85</v>
      </c>
      <c r="BK7" s="406" t="s">
        <v>86</v>
      </c>
      <c r="BL7" s="412"/>
      <c r="BM7" s="405"/>
      <c r="BN7" s="405"/>
      <c r="BO7" s="412"/>
      <c r="BP7" s="413"/>
      <c r="BR7" s="406" t="s">
        <v>85</v>
      </c>
      <c r="BS7" s="406" t="s">
        <v>86</v>
      </c>
      <c r="BT7" s="412"/>
      <c r="BU7" s="405"/>
      <c r="BV7" s="405"/>
      <c r="BW7" s="412"/>
      <c r="BX7" s="413"/>
      <c r="BZ7" s="406" t="s">
        <v>85</v>
      </c>
      <c r="CA7" s="406" t="s">
        <v>86</v>
      </c>
      <c r="CB7" s="412"/>
      <c r="CC7" s="405"/>
      <c r="CD7" s="405"/>
      <c r="CE7" s="412"/>
      <c r="CF7" s="413"/>
      <c r="CH7" s="406" t="s">
        <v>85</v>
      </c>
      <c r="CI7" s="406" t="s">
        <v>86</v>
      </c>
      <c r="CJ7" s="412"/>
      <c r="CK7" s="405"/>
      <c r="CL7" s="405"/>
      <c r="CM7" s="412"/>
      <c r="CN7" s="413"/>
    </row>
    <row r="8" spans="1:93" ht="15.75" thickBot="1" x14ac:dyDescent="0.3">
      <c r="A8" s="403"/>
      <c r="B8" s="405"/>
      <c r="C8" s="405"/>
      <c r="D8" s="407"/>
      <c r="E8" s="407"/>
      <c r="F8" s="407"/>
      <c r="G8" s="406"/>
      <c r="H8" s="405"/>
      <c r="I8" s="405"/>
      <c r="J8" s="406"/>
      <c r="K8" s="414"/>
      <c r="N8" s="407"/>
      <c r="O8" s="407"/>
      <c r="P8" s="406"/>
      <c r="Q8" s="405"/>
      <c r="R8" s="405"/>
      <c r="S8" s="406"/>
      <c r="T8" s="414"/>
      <c r="V8" s="407"/>
      <c r="W8" s="407"/>
      <c r="X8" s="406"/>
      <c r="Y8" s="405"/>
      <c r="Z8" s="405"/>
      <c r="AA8" s="406"/>
      <c r="AB8" s="414"/>
      <c r="AD8" s="407"/>
      <c r="AE8" s="407"/>
      <c r="AF8" s="406"/>
      <c r="AG8" s="405"/>
      <c r="AH8" s="405"/>
      <c r="AI8" s="406"/>
      <c r="AJ8" s="414"/>
      <c r="AL8" s="407"/>
      <c r="AM8" s="407"/>
      <c r="AN8" s="406"/>
      <c r="AO8" s="405"/>
      <c r="AP8" s="405"/>
      <c r="AQ8" s="406"/>
      <c r="AR8" s="414"/>
      <c r="AT8" s="407"/>
      <c r="AU8" s="407"/>
      <c r="AV8" s="406"/>
      <c r="AW8" s="405"/>
      <c r="AX8" s="405"/>
      <c r="AY8" s="406"/>
      <c r="AZ8" s="414"/>
      <c r="BB8" s="407"/>
      <c r="BC8" s="407"/>
      <c r="BD8" s="406"/>
      <c r="BE8" s="405"/>
      <c r="BF8" s="405"/>
      <c r="BG8" s="406"/>
      <c r="BH8" s="414"/>
      <c r="BJ8" s="407"/>
      <c r="BK8" s="407"/>
      <c r="BL8" s="406"/>
      <c r="BM8" s="405"/>
      <c r="BN8" s="405"/>
      <c r="BO8" s="406"/>
      <c r="BP8" s="414"/>
      <c r="BR8" s="407"/>
      <c r="BS8" s="407"/>
      <c r="BT8" s="406"/>
      <c r="BU8" s="405"/>
      <c r="BV8" s="405"/>
      <c r="BW8" s="406"/>
      <c r="BX8" s="414"/>
      <c r="BZ8" s="407"/>
      <c r="CA8" s="407"/>
      <c r="CB8" s="406"/>
      <c r="CC8" s="405"/>
      <c r="CD8" s="405"/>
      <c r="CE8" s="406"/>
      <c r="CF8" s="414"/>
      <c r="CH8" s="407"/>
      <c r="CI8" s="407"/>
      <c r="CJ8" s="406"/>
      <c r="CK8" s="405"/>
      <c r="CL8" s="405"/>
      <c r="CM8" s="406"/>
      <c r="CN8" s="414"/>
    </row>
    <row r="9" spans="1:93" ht="16.5" thickBot="1" x14ac:dyDescent="0.3">
      <c r="A9" s="157"/>
      <c r="B9" s="159" t="s">
        <v>161</v>
      </c>
      <c r="C9" s="190" t="s">
        <v>10</v>
      </c>
      <c r="D9" s="161"/>
      <c r="E9" s="166"/>
      <c r="F9" s="167"/>
      <c r="G9" s="167"/>
      <c r="H9" s="167"/>
      <c r="I9" s="167"/>
      <c r="J9" s="167"/>
      <c r="K9" s="168"/>
      <c r="N9" s="166"/>
      <c r="O9" s="167"/>
      <c r="P9" s="167"/>
      <c r="Q9" s="167"/>
      <c r="R9" s="167"/>
      <c r="S9" s="167"/>
      <c r="T9" s="168"/>
      <c r="V9" s="166"/>
      <c r="W9" s="167"/>
      <c r="X9" s="167"/>
      <c r="Y9" s="167"/>
      <c r="Z9" s="167"/>
      <c r="AA9" s="167"/>
      <c r="AB9" s="168"/>
      <c r="AD9" s="166"/>
      <c r="AE9" s="167"/>
      <c r="AF9" s="167"/>
      <c r="AG9" s="167"/>
      <c r="AH9" s="167"/>
      <c r="AI9" s="167"/>
      <c r="AJ9" s="168"/>
      <c r="AL9" s="166"/>
      <c r="AM9" s="167"/>
      <c r="AN9" s="167"/>
      <c r="AO9" s="167"/>
      <c r="AP9" s="167"/>
      <c r="AQ9" s="167"/>
      <c r="AR9" s="168"/>
      <c r="AT9" s="166"/>
      <c r="AU9" s="167"/>
      <c r="AV9" s="167"/>
      <c r="AW9" s="167"/>
      <c r="AX9" s="167"/>
      <c r="AY9" s="167"/>
      <c r="AZ9" s="168"/>
      <c r="BB9" s="166"/>
      <c r="BC9" s="167"/>
      <c r="BD9" s="167"/>
      <c r="BE9" s="167"/>
      <c r="BF9" s="167"/>
      <c r="BG9" s="167"/>
      <c r="BH9" s="168"/>
      <c r="BJ9" s="166"/>
      <c r="BK9" s="167"/>
      <c r="BL9" s="167"/>
      <c r="BM9" s="167"/>
      <c r="BN9" s="167"/>
      <c r="BO9" s="167"/>
      <c r="BP9" s="168"/>
      <c r="BR9" s="166"/>
      <c r="BS9" s="167"/>
      <c r="BT9" s="167"/>
      <c r="BU9" s="167"/>
      <c r="BV9" s="167"/>
      <c r="BW9" s="167"/>
      <c r="BX9" s="168"/>
      <c r="BZ9" s="166"/>
      <c r="CA9" s="167"/>
      <c r="CB9" s="167"/>
      <c r="CC9" s="167"/>
      <c r="CD9" s="167"/>
      <c r="CE9" s="167"/>
      <c r="CF9" s="168"/>
      <c r="CH9" s="166"/>
      <c r="CI9" s="167"/>
      <c r="CJ9" s="167"/>
      <c r="CK9" s="167"/>
      <c r="CL9" s="167"/>
      <c r="CM9" s="167"/>
      <c r="CN9" s="168"/>
    </row>
    <row r="10" spans="1:93" ht="15.75" thickBot="1" x14ac:dyDescent="0.3">
      <c r="A10" s="3"/>
      <c r="B10" s="41" t="s">
        <v>162</v>
      </c>
      <c r="C10" s="122"/>
      <c r="D10" s="160"/>
      <c r="E10" s="191"/>
      <c r="F10" s="192">
        <f t="shared" ref="F10" si="0">E10*$C$2</f>
        <v>0</v>
      </c>
      <c r="G10" s="192">
        <f t="shared" ref="G10" si="1">F10*0.15</f>
        <v>0</v>
      </c>
      <c r="H10" s="192"/>
      <c r="I10" s="192"/>
      <c r="J10" s="192"/>
      <c r="K10" s="250">
        <f t="shared" ref="K10" si="2">F10+G10+H10+I10+J10</f>
        <v>0</v>
      </c>
      <c r="L10" s="243" t="str">
        <f>IF(F10+G10+H10+I10+J10=K10,"OK","ERROR")</f>
        <v>OK</v>
      </c>
      <c r="N10" s="191"/>
      <c r="O10" s="192">
        <f t="shared" ref="O10" si="3">N10*$C$2</f>
        <v>0</v>
      </c>
      <c r="P10" s="192">
        <f t="shared" ref="P10" si="4">O10*0.15</f>
        <v>0</v>
      </c>
      <c r="Q10" s="192"/>
      <c r="R10" s="192">
        <f>I10</f>
        <v>0</v>
      </c>
      <c r="S10" s="192"/>
      <c r="T10" s="250">
        <f t="shared" ref="T10" si="5">O10+P10+Q10+R10+S10</f>
        <v>0</v>
      </c>
      <c r="V10" s="191"/>
      <c r="W10" s="192">
        <f t="shared" ref="W10" si="6">V10*$C$2</f>
        <v>0</v>
      </c>
      <c r="X10" s="192">
        <f t="shared" ref="X10" si="7">W10*0.15</f>
        <v>0</v>
      </c>
      <c r="Y10" s="192"/>
      <c r="Z10" s="192"/>
      <c r="AA10" s="192"/>
      <c r="AB10" s="250">
        <f t="shared" ref="AB10" si="8">W10+X10+Y10+Z10+AA10</f>
        <v>0</v>
      </c>
      <c r="AD10" s="191"/>
      <c r="AE10" s="192">
        <f t="shared" ref="AE10" si="9">AD10*$C$2</f>
        <v>0</v>
      </c>
      <c r="AF10" s="192">
        <f t="shared" ref="AF10" si="10">AE10*0.15</f>
        <v>0</v>
      </c>
      <c r="AG10" s="192"/>
      <c r="AH10" s="192"/>
      <c r="AI10" s="192"/>
      <c r="AJ10" s="250">
        <f t="shared" ref="AJ10" si="11">AE10+AF10+AG10+AH10+AI10</f>
        <v>0</v>
      </c>
      <c r="AL10" s="191"/>
      <c r="AM10" s="192">
        <f t="shared" ref="AM10" si="12">AL10*$C$2</f>
        <v>0</v>
      </c>
      <c r="AN10" s="192">
        <f t="shared" ref="AN10" si="13">AM10*0.15</f>
        <v>0</v>
      </c>
      <c r="AO10" s="192"/>
      <c r="AP10" s="192"/>
      <c r="AQ10" s="192"/>
      <c r="AR10" s="250">
        <f t="shared" ref="AR10" si="14">AM10+AN10+AO10+AP10+AQ10</f>
        <v>0</v>
      </c>
      <c r="AT10" s="191"/>
      <c r="AU10" s="192">
        <f t="shared" ref="AU10" si="15">AT10*$C$2</f>
        <v>0</v>
      </c>
      <c r="AV10" s="192">
        <f t="shared" ref="AV10" si="16">AU10*0.15</f>
        <v>0</v>
      </c>
      <c r="AW10" s="192"/>
      <c r="AX10" s="192"/>
      <c r="AY10" s="192"/>
      <c r="AZ10" s="250">
        <f t="shared" ref="AZ10" si="17">AU10+AV10+AW10+AX10+AY10</f>
        <v>0</v>
      </c>
      <c r="BB10" s="191"/>
      <c r="BC10" s="192">
        <f t="shared" ref="BC10" si="18">BB10*$C$2</f>
        <v>0</v>
      </c>
      <c r="BD10" s="192">
        <f t="shared" ref="BD10" si="19">BC10*0.15</f>
        <v>0</v>
      </c>
      <c r="BE10" s="192"/>
      <c r="BF10" s="192"/>
      <c r="BG10" s="192"/>
      <c r="BH10" s="250">
        <f t="shared" ref="BH10" si="20">BC10+BD10+BE10+BF10+BG10</f>
        <v>0</v>
      </c>
      <c r="BJ10" s="191"/>
      <c r="BK10" s="192">
        <f t="shared" ref="BK10" si="21">BJ10*$C$2</f>
        <v>0</v>
      </c>
      <c r="BL10" s="192">
        <f t="shared" ref="BL10" si="22">BK10*0.15</f>
        <v>0</v>
      </c>
      <c r="BM10" s="192"/>
      <c r="BN10" s="192"/>
      <c r="BO10" s="192"/>
      <c r="BP10" s="250">
        <f t="shared" ref="BP10" si="23">BK10+BL10+BM10+BN10+BO10</f>
        <v>0</v>
      </c>
      <c r="BR10" s="191"/>
      <c r="BS10" s="192">
        <f t="shared" ref="BS10" si="24">BR10*$C$2</f>
        <v>0</v>
      </c>
      <c r="BT10" s="192">
        <f t="shared" ref="BT10" si="25">BS10*0.15</f>
        <v>0</v>
      </c>
      <c r="BU10" s="192"/>
      <c r="BV10" s="192"/>
      <c r="BW10" s="192"/>
      <c r="BX10" s="250">
        <f t="shared" ref="BX10" si="26">BS10+BT10+BU10+BV10+BW10</f>
        <v>0</v>
      </c>
      <c r="BZ10" s="191"/>
      <c r="CA10" s="192">
        <f t="shared" ref="CA10" si="27">BZ10*$C$2</f>
        <v>0</v>
      </c>
      <c r="CB10" s="192">
        <f t="shared" ref="CB10" si="28">CA10*0.15</f>
        <v>0</v>
      </c>
      <c r="CC10" s="192"/>
      <c r="CD10" s="192"/>
      <c r="CE10" s="192"/>
      <c r="CF10" s="250">
        <f t="shared" ref="CF10" si="29">CA10+CB10+CC10+CD10+CE10</f>
        <v>0</v>
      </c>
      <c r="CH10" s="191"/>
      <c r="CI10" s="192">
        <f>O10+W10+AE10+AM10+AU10+BC10+BK10+BS10+CA10</f>
        <v>0</v>
      </c>
      <c r="CJ10" s="192">
        <f t="shared" ref="CJ10:CM10" si="30">P10+X10+AF10+AN10+AV10+BD10+BL10+BT10+CB10</f>
        <v>0</v>
      </c>
      <c r="CK10" s="192">
        <f t="shared" si="30"/>
        <v>0</v>
      </c>
      <c r="CL10" s="192">
        <f t="shared" si="30"/>
        <v>0</v>
      </c>
      <c r="CM10" s="192">
        <f t="shared" si="30"/>
        <v>0</v>
      </c>
      <c r="CN10" s="250">
        <f t="shared" ref="CN10" si="31">CI10+CJ10+CK10+CL10+CM10</f>
        <v>0</v>
      </c>
      <c r="CO10" s="243" t="str">
        <f>IF(CN10=K10,"OK","ERROR")</f>
        <v>OK</v>
      </c>
    </row>
    <row r="11" spans="1:93" ht="16.5" thickBot="1" x14ac:dyDescent="0.3">
      <c r="A11" s="157"/>
      <c r="B11" s="159" t="s">
        <v>83</v>
      </c>
      <c r="C11" s="158"/>
      <c r="D11" s="161"/>
      <c r="E11" s="193"/>
      <c r="F11" s="194">
        <f>SUM(F10)</f>
        <v>0</v>
      </c>
      <c r="G11" s="194">
        <f t="shared" ref="G11:K11" si="32">SUM(G10)</f>
        <v>0</v>
      </c>
      <c r="H11" s="195">
        <f t="shared" si="32"/>
        <v>0</v>
      </c>
      <c r="I11" s="195">
        <f t="shared" si="32"/>
        <v>0</v>
      </c>
      <c r="J11" s="195">
        <f t="shared" si="32"/>
        <v>0</v>
      </c>
      <c r="K11" s="194">
        <f t="shared" si="32"/>
        <v>0</v>
      </c>
      <c r="L11" s="243" t="str">
        <f t="shared" ref="L11:L93" si="33">IF(F11+G11+H11+I11+J11=K11,"OK","ERROR")</f>
        <v>OK</v>
      </c>
      <c r="N11" s="193"/>
      <c r="O11" s="194">
        <f>SUM(O10)</f>
        <v>0</v>
      </c>
      <c r="P11" s="194">
        <f t="shared" ref="P11:T11" si="34">SUM(P10)</f>
        <v>0</v>
      </c>
      <c r="Q11" s="195">
        <f t="shared" si="34"/>
        <v>0</v>
      </c>
      <c r="R11" s="195">
        <f t="shared" si="34"/>
        <v>0</v>
      </c>
      <c r="S11" s="195">
        <f t="shared" si="34"/>
        <v>0</v>
      </c>
      <c r="T11" s="194">
        <f t="shared" si="34"/>
        <v>0</v>
      </c>
      <c r="V11" s="193"/>
      <c r="W11" s="194">
        <f>SUM(W10)</f>
        <v>0</v>
      </c>
      <c r="X11" s="194">
        <f t="shared" ref="X11:AB11" si="35">SUM(X10)</f>
        <v>0</v>
      </c>
      <c r="Y11" s="195">
        <f t="shared" si="35"/>
        <v>0</v>
      </c>
      <c r="Z11" s="195">
        <f t="shared" si="35"/>
        <v>0</v>
      </c>
      <c r="AA11" s="195">
        <f t="shared" si="35"/>
        <v>0</v>
      </c>
      <c r="AB11" s="194">
        <f t="shared" si="35"/>
        <v>0</v>
      </c>
      <c r="AD11" s="193"/>
      <c r="AE11" s="194">
        <f>SUM(AE10)</f>
        <v>0</v>
      </c>
      <c r="AF11" s="194">
        <f t="shared" ref="AF11:AJ11" si="36">SUM(AF10)</f>
        <v>0</v>
      </c>
      <c r="AG11" s="195">
        <f t="shared" si="36"/>
        <v>0</v>
      </c>
      <c r="AH11" s="195">
        <f t="shared" si="36"/>
        <v>0</v>
      </c>
      <c r="AI11" s="195">
        <f t="shared" si="36"/>
        <v>0</v>
      </c>
      <c r="AJ11" s="194">
        <f t="shared" si="36"/>
        <v>0</v>
      </c>
      <c r="AL11" s="193"/>
      <c r="AM11" s="194">
        <f>SUM(AM10)</f>
        <v>0</v>
      </c>
      <c r="AN11" s="194">
        <f t="shared" ref="AN11:AR11" si="37">SUM(AN10)</f>
        <v>0</v>
      </c>
      <c r="AO11" s="195">
        <f t="shared" si="37"/>
        <v>0</v>
      </c>
      <c r="AP11" s="195">
        <f t="shared" si="37"/>
        <v>0</v>
      </c>
      <c r="AQ11" s="195">
        <f t="shared" si="37"/>
        <v>0</v>
      </c>
      <c r="AR11" s="194">
        <f t="shared" si="37"/>
        <v>0</v>
      </c>
      <c r="AT11" s="193"/>
      <c r="AU11" s="194">
        <f>SUM(AU10)</f>
        <v>0</v>
      </c>
      <c r="AV11" s="194">
        <f t="shared" ref="AV11:AZ11" si="38">SUM(AV10)</f>
        <v>0</v>
      </c>
      <c r="AW11" s="195">
        <f t="shared" si="38"/>
        <v>0</v>
      </c>
      <c r="AX11" s="195">
        <f t="shared" si="38"/>
        <v>0</v>
      </c>
      <c r="AY11" s="195">
        <f t="shared" si="38"/>
        <v>0</v>
      </c>
      <c r="AZ11" s="194">
        <f t="shared" si="38"/>
        <v>0</v>
      </c>
      <c r="BB11" s="193"/>
      <c r="BC11" s="194">
        <f>SUM(BC10)</f>
        <v>0</v>
      </c>
      <c r="BD11" s="194">
        <f t="shared" ref="BD11:BH11" si="39">SUM(BD10)</f>
        <v>0</v>
      </c>
      <c r="BE11" s="195">
        <f t="shared" si="39"/>
        <v>0</v>
      </c>
      <c r="BF11" s="195">
        <f t="shared" si="39"/>
        <v>0</v>
      </c>
      <c r="BG11" s="195">
        <f t="shared" si="39"/>
        <v>0</v>
      </c>
      <c r="BH11" s="194">
        <f t="shared" si="39"/>
        <v>0</v>
      </c>
      <c r="BJ11" s="193"/>
      <c r="BK11" s="194">
        <f>SUM(BK10)</f>
        <v>0</v>
      </c>
      <c r="BL11" s="194">
        <f t="shared" ref="BL11:BP11" si="40">SUM(BL10)</f>
        <v>0</v>
      </c>
      <c r="BM11" s="195">
        <f t="shared" si="40"/>
        <v>0</v>
      </c>
      <c r="BN11" s="195">
        <f t="shared" si="40"/>
        <v>0</v>
      </c>
      <c r="BO11" s="195">
        <f t="shared" si="40"/>
        <v>0</v>
      </c>
      <c r="BP11" s="194">
        <f t="shared" si="40"/>
        <v>0</v>
      </c>
      <c r="BR11" s="193"/>
      <c r="BS11" s="194">
        <f>SUM(BS10)</f>
        <v>0</v>
      </c>
      <c r="BT11" s="194">
        <f t="shared" ref="BT11:BX11" si="41">SUM(BT10)</f>
        <v>0</v>
      </c>
      <c r="BU11" s="195">
        <f t="shared" si="41"/>
        <v>0</v>
      </c>
      <c r="BV11" s="195">
        <f t="shared" si="41"/>
        <v>0</v>
      </c>
      <c r="BW11" s="195">
        <f t="shared" si="41"/>
        <v>0</v>
      </c>
      <c r="BX11" s="194">
        <f t="shared" si="41"/>
        <v>0</v>
      </c>
      <c r="BZ11" s="193"/>
      <c r="CA11" s="194">
        <f>SUM(CA10)</f>
        <v>0</v>
      </c>
      <c r="CB11" s="194">
        <f t="shared" ref="CB11:CF11" si="42">SUM(CB10)</f>
        <v>0</v>
      </c>
      <c r="CC11" s="195">
        <f t="shared" si="42"/>
        <v>0</v>
      </c>
      <c r="CD11" s="195">
        <f t="shared" si="42"/>
        <v>0</v>
      </c>
      <c r="CE11" s="195">
        <f t="shared" si="42"/>
        <v>0</v>
      </c>
      <c r="CF11" s="194">
        <f t="shared" si="42"/>
        <v>0</v>
      </c>
      <c r="CH11" s="193"/>
      <c r="CI11" s="194">
        <f>SUM(CI10)</f>
        <v>0</v>
      </c>
      <c r="CJ11" s="194">
        <f t="shared" ref="CJ11:CN11" si="43">SUM(CJ10)</f>
        <v>0</v>
      </c>
      <c r="CK11" s="195">
        <f t="shared" si="43"/>
        <v>0</v>
      </c>
      <c r="CL11" s="195">
        <f t="shared" si="43"/>
        <v>0</v>
      </c>
      <c r="CM11" s="195">
        <f t="shared" si="43"/>
        <v>0</v>
      </c>
      <c r="CN11" s="194">
        <f t="shared" si="43"/>
        <v>0</v>
      </c>
      <c r="CO11" s="243" t="str">
        <f t="shared" ref="CO11:CO74" si="44">IF(CN11=K11,"OK","ERROR")</f>
        <v>OK</v>
      </c>
    </row>
    <row r="12" spans="1:93" ht="16.5" thickBot="1" x14ac:dyDescent="0.3">
      <c r="A12" s="1"/>
      <c r="B12" s="26" t="s">
        <v>11</v>
      </c>
      <c r="C12" s="2" t="s">
        <v>10</v>
      </c>
      <c r="D12" s="162"/>
      <c r="E12" s="171"/>
      <c r="F12" s="2"/>
      <c r="G12" s="2"/>
      <c r="H12" s="2"/>
      <c r="I12" s="2"/>
      <c r="J12" s="2"/>
      <c r="K12" s="172"/>
      <c r="L12" s="243" t="str">
        <f t="shared" si="33"/>
        <v>OK</v>
      </c>
      <c r="N12" s="171"/>
      <c r="O12" s="2"/>
      <c r="P12" s="2"/>
      <c r="Q12" s="2"/>
      <c r="R12" s="2"/>
      <c r="S12" s="2"/>
      <c r="T12" s="172"/>
      <c r="V12" s="171"/>
      <c r="W12" s="2"/>
      <c r="X12" s="2"/>
      <c r="Y12" s="2"/>
      <c r="Z12" s="2"/>
      <c r="AA12" s="2"/>
      <c r="AB12" s="172"/>
      <c r="AD12" s="171"/>
      <c r="AE12" s="2"/>
      <c r="AF12" s="2"/>
      <c r="AG12" s="2"/>
      <c r="AH12" s="2"/>
      <c r="AI12" s="2"/>
      <c r="AJ12" s="172"/>
      <c r="AL12" s="171"/>
      <c r="AM12" s="2"/>
      <c r="AN12" s="2"/>
      <c r="AO12" s="2"/>
      <c r="AP12" s="2"/>
      <c r="AQ12" s="2"/>
      <c r="AR12" s="172"/>
      <c r="AT12" s="171"/>
      <c r="AU12" s="2"/>
      <c r="AV12" s="2"/>
      <c r="AW12" s="2"/>
      <c r="AX12" s="2"/>
      <c r="AY12" s="2"/>
      <c r="AZ12" s="172"/>
      <c r="BB12" s="171"/>
      <c r="BC12" s="2"/>
      <c r="BD12" s="2"/>
      <c r="BE12" s="2"/>
      <c r="BF12" s="2"/>
      <c r="BG12" s="2"/>
      <c r="BH12" s="172"/>
      <c r="BJ12" s="171"/>
      <c r="BK12" s="2"/>
      <c r="BL12" s="2"/>
      <c r="BM12" s="2"/>
      <c r="BN12" s="2"/>
      <c r="BO12" s="2"/>
      <c r="BP12" s="172"/>
      <c r="BR12" s="171"/>
      <c r="BS12" s="2"/>
      <c r="BT12" s="2"/>
      <c r="BU12" s="2"/>
      <c r="BV12" s="2"/>
      <c r="BW12" s="2"/>
      <c r="BX12" s="172"/>
      <c r="BZ12" s="171"/>
      <c r="CA12" s="2"/>
      <c r="CB12" s="2"/>
      <c r="CC12" s="2"/>
      <c r="CD12" s="2"/>
      <c r="CE12" s="2"/>
      <c r="CF12" s="172"/>
      <c r="CH12" s="171"/>
      <c r="CI12" s="2"/>
      <c r="CJ12" s="2"/>
      <c r="CK12" s="2"/>
      <c r="CL12" s="2"/>
      <c r="CM12" s="2"/>
      <c r="CN12" s="172"/>
      <c r="CO12" s="243" t="str">
        <f t="shared" si="44"/>
        <v>OK</v>
      </c>
    </row>
    <row r="13" spans="1:93" ht="15.75" thickBot="1" x14ac:dyDescent="0.3">
      <c r="A13" s="14"/>
      <c r="B13" s="48" t="s">
        <v>29</v>
      </c>
      <c r="C13" s="53"/>
      <c r="D13" s="53"/>
      <c r="E13" s="173"/>
      <c r="F13" s="15"/>
      <c r="G13" s="15"/>
      <c r="H13" s="15"/>
      <c r="I13" s="15"/>
      <c r="J13" s="15"/>
      <c r="K13" s="174"/>
      <c r="L13" s="243" t="str">
        <f t="shared" si="33"/>
        <v>OK</v>
      </c>
      <c r="N13" s="173"/>
      <c r="O13" s="15"/>
      <c r="P13" s="15"/>
      <c r="Q13" s="15"/>
      <c r="R13" s="15"/>
      <c r="S13" s="15"/>
      <c r="T13" s="174"/>
      <c r="V13" s="173"/>
      <c r="W13" s="15"/>
      <c r="X13" s="15"/>
      <c r="Y13" s="15"/>
      <c r="Z13" s="15"/>
      <c r="AA13" s="15"/>
      <c r="AB13" s="174"/>
      <c r="AD13" s="173"/>
      <c r="AE13" s="15"/>
      <c r="AF13" s="15"/>
      <c r="AG13" s="15"/>
      <c r="AH13" s="15"/>
      <c r="AI13" s="15"/>
      <c r="AJ13" s="174"/>
      <c r="AL13" s="173"/>
      <c r="AM13" s="15"/>
      <c r="AN13" s="15"/>
      <c r="AO13" s="15"/>
      <c r="AP13" s="15"/>
      <c r="AQ13" s="15"/>
      <c r="AR13" s="174"/>
      <c r="AT13" s="173"/>
      <c r="AU13" s="15"/>
      <c r="AV13" s="15"/>
      <c r="AW13" s="15"/>
      <c r="AX13" s="15"/>
      <c r="AY13" s="15"/>
      <c r="AZ13" s="174"/>
      <c r="BB13" s="173"/>
      <c r="BC13" s="15"/>
      <c r="BD13" s="15"/>
      <c r="BE13" s="15"/>
      <c r="BF13" s="15"/>
      <c r="BG13" s="15"/>
      <c r="BH13" s="174"/>
      <c r="BJ13" s="173"/>
      <c r="BK13" s="15"/>
      <c r="BL13" s="15"/>
      <c r="BM13" s="15"/>
      <c r="BN13" s="15"/>
      <c r="BO13" s="15"/>
      <c r="BP13" s="174"/>
      <c r="BR13" s="173"/>
      <c r="BS13" s="15"/>
      <c r="BT13" s="15"/>
      <c r="BU13" s="15"/>
      <c r="BV13" s="15"/>
      <c r="BW13" s="15"/>
      <c r="BX13" s="174"/>
      <c r="BZ13" s="173"/>
      <c r="CA13" s="15"/>
      <c r="CB13" s="15"/>
      <c r="CC13" s="15"/>
      <c r="CD13" s="15"/>
      <c r="CE13" s="15"/>
      <c r="CF13" s="174"/>
      <c r="CH13" s="173"/>
      <c r="CI13" s="15"/>
      <c r="CJ13" s="15"/>
      <c r="CK13" s="15"/>
      <c r="CL13" s="15"/>
      <c r="CM13" s="15"/>
      <c r="CN13" s="174"/>
      <c r="CO13" s="243" t="str">
        <f t="shared" si="44"/>
        <v>OK</v>
      </c>
    </row>
    <row r="14" spans="1:93" ht="15.75" thickBot="1" x14ac:dyDescent="0.3">
      <c r="A14" s="3"/>
      <c r="B14" s="92" t="s">
        <v>30</v>
      </c>
      <c r="C14" s="93" t="s">
        <v>10</v>
      </c>
      <c r="D14" s="160" t="s">
        <v>41</v>
      </c>
      <c r="E14" s="169"/>
      <c r="F14" s="39">
        <f>E14*$C$2</f>
        <v>0</v>
      </c>
      <c r="G14" s="39">
        <f>F14*0.15</f>
        <v>0</v>
      </c>
      <c r="H14" s="39"/>
      <c r="I14" s="39"/>
      <c r="J14" s="39"/>
      <c r="K14" s="170">
        <f>F14+G14+H14+I14+J14</f>
        <v>0</v>
      </c>
      <c r="L14" s="243" t="str">
        <f t="shared" si="33"/>
        <v>OK</v>
      </c>
      <c r="N14" s="169"/>
      <c r="O14" s="39">
        <f t="shared" ref="O14:O20" si="45">F14</f>
        <v>0</v>
      </c>
      <c r="P14" s="39">
        <f>O14*0.15</f>
        <v>0</v>
      </c>
      <c r="Q14" s="39"/>
      <c r="R14" s="39"/>
      <c r="S14" s="39"/>
      <c r="T14" s="170">
        <f>O14+P14+Q14+R14+S14</f>
        <v>0</v>
      </c>
      <c r="V14" s="169"/>
      <c r="W14" s="39"/>
      <c r="X14" s="39">
        <f>W14*0.15</f>
        <v>0</v>
      </c>
      <c r="Y14" s="39"/>
      <c r="Z14" s="39"/>
      <c r="AA14" s="39"/>
      <c r="AB14" s="170">
        <f>W14+X14+Y14+Z14+AA14</f>
        <v>0</v>
      </c>
      <c r="AD14" s="169"/>
      <c r="AE14" s="39"/>
      <c r="AF14" s="39">
        <f>AE14*0.15</f>
        <v>0</v>
      </c>
      <c r="AG14" s="39"/>
      <c r="AH14" s="39"/>
      <c r="AI14" s="39"/>
      <c r="AJ14" s="170">
        <f>AE14+AF14+AG14+AH14+AI14</f>
        <v>0</v>
      </c>
      <c r="AL14" s="169"/>
      <c r="AM14" s="39"/>
      <c r="AN14" s="39">
        <f>AM14*0.15</f>
        <v>0</v>
      </c>
      <c r="AO14" s="39"/>
      <c r="AP14" s="39"/>
      <c r="AQ14" s="39"/>
      <c r="AR14" s="170">
        <f>AM14+AN14+AO14+AP14+AQ14</f>
        <v>0</v>
      </c>
      <c r="AT14" s="169"/>
      <c r="AU14" s="39"/>
      <c r="AV14" s="39">
        <f>AU14*0.15</f>
        <v>0</v>
      </c>
      <c r="AW14" s="39"/>
      <c r="AX14" s="39"/>
      <c r="AY14" s="39"/>
      <c r="AZ14" s="170">
        <f>AU14+AV14+AW14+AX14+AY14</f>
        <v>0</v>
      </c>
      <c r="BB14" s="169"/>
      <c r="BC14" s="39"/>
      <c r="BD14" s="39">
        <f>BC14*0.15</f>
        <v>0</v>
      </c>
      <c r="BE14" s="39"/>
      <c r="BF14" s="39"/>
      <c r="BG14" s="39"/>
      <c r="BH14" s="170">
        <f>BC14+BD14+BE14+BF14+BG14</f>
        <v>0</v>
      </c>
      <c r="BJ14" s="169"/>
      <c r="BK14" s="39"/>
      <c r="BL14" s="39">
        <f>BK14*0.15</f>
        <v>0</v>
      </c>
      <c r="BM14" s="39"/>
      <c r="BN14" s="39"/>
      <c r="BO14" s="39"/>
      <c r="BP14" s="170">
        <f>BK14+BL14+BM14+BN14+BO14</f>
        <v>0</v>
      </c>
      <c r="BR14" s="169"/>
      <c r="BS14" s="39"/>
      <c r="BT14" s="39">
        <f>BS14*0.15</f>
        <v>0</v>
      </c>
      <c r="BU14" s="39"/>
      <c r="BV14" s="39"/>
      <c r="BW14" s="39"/>
      <c r="BX14" s="170">
        <f>BS14+BT14+BU14+BV14+BW14</f>
        <v>0</v>
      </c>
      <c r="BZ14" s="169"/>
      <c r="CA14" s="39"/>
      <c r="CB14" s="39">
        <f>CA14*0.15</f>
        <v>0</v>
      </c>
      <c r="CC14" s="39"/>
      <c r="CD14" s="39"/>
      <c r="CE14" s="39"/>
      <c r="CF14" s="170">
        <f>CA14+CB14+CC14+CD14+CE14</f>
        <v>0</v>
      </c>
      <c r="CH14" s="169"/>
      <c r="CI14" s="192">
        <f t="shared" ref="CI14:CM21" si="46">O14+W14+AE14+AM14+AU14+BC14+BK14+BS14+CA14</f>
        <v>0</v>
      </c>
      <c r="CJ14" s="192">
        <f t="shared" si="46"/>
        <v>0</v>
      </c>
      <c r="CK14" s="192">
        <f t="shared" si="46"/>
        <v>0</v>
      </c>
      <c r="CL14" s="192">
        <f t="shared" si="46"/>
        <v>0</v>
      </c>
      <c r="CM14" s="192">
        <f t="shared" si="46"/>
        <v>0</v>
      </c>
      <c r="CN14" s="170">
        <f>CI14+CJ14+CK14+CL14+CM14</f>
        <v>0</v>
      </c>
      <c r="CO14" s="243" t="str">
        <f t="shared" si="44"/>
        <v>OK</v>
      </c>
    </row>
    <row r="15" spans="1:93" ht="15.75" thickBot="1" x14ac:dyDescent="0.3">
      <c r="A15" s="3"/>
      <c r="B15" s="92" t="s">
        <v>31</v>
      </c>
      <c r="C15" s="93" t="s">
        <v>10</v>
      </c>
      <c r="D15" s="160" t="s">
        <v>41</v>
      </c>
      <c r="E15" s="169">
        <v>1</v>
      </c>
      <c r="F15" s="39">
        <f t="shared" ref="F15:F31" si="47">E15*$C$2</f>
        <v>120</v>
      </c>
      <c r="G15" s="39">
        <f t="shared" ref="G15:G31" si="48">F15*0.15</f>
        <v>18</v>
      </c>
      <c r="H15" s="39"/>
      <c r="I15" s="39"/>
      <c r="J15" s="39"/>
      <c r="K15" s="170">
        <f t="shared" ref="K15:K31" si="49">F15+G15+H15+I15+J15</f>
        <v>138</v>
      </c>
      <c r="L15" s="243" t="str">
        <f t="shared" si="33"/>
        <v>OK</v>
      </c>
      <c r="N15" s="169"/>
      <c r="O15" s="39">
        <f t="shared" si="45"/>
        <v>120</v>
      </c>
      <c r="P15" s="39">
        <f t="shared" ref="P15:P21" si="50">O15*0.15</f>
        <v>18</v>
      </c>
      <c r="Q15" s="39"/>
      <c r="R15" s="39"/>
      <c r="S15" s="39"/>
      <c r="T15" s="170">
        <f t="shared" ref="T15:T21" si="51">O15+P15+Q15+R15+S15</f>
        <v>138</v>
      </c>
      <c r="V15" s="169"/>
      <c r="W15" s="39"/>
      <c r="X15" s="39">
        <f t="shared" ref="X15:X21" si="52">W15*0.15</f>
        <v>0</v>
      </c>
      <c r="Y15" s="39"/>
      <c r="Z15" s="39"/>
      <c r="AA15" s="39"/>
      <c r="AB15" s="170">
        <f t="shared" ref="AB15:AB21" si="53">W15+X15+Y15+Z15+AA15</f>
        <v>0</v>
      </c>
      <c r="AD15" s="169"/>
      <c r="AE15" s="39"/>
      <c r="AF15" s="39">
        <f t="shared" ref="AF15:AF21" si="54">AE15*0.15</f>
        <v>0</v>
      </c>
      <c r="AG15" s="39"/>
      <c r="AH15" s="39"/>
      <c r="AI15" s="39"/>
      <c r="AJ15" s="170">
        <f t="shared" ref="AJ15:AJ21" si="55">AE15+AF15+AG15+AH15+AI15</f>
        <v>0</v>
      </c>
      <c r="AL15" s="169"/>
      <c r="AM15" s="39"/>
      <c r="AN15" s="39">
        <f t="shared" ref="AN15:AN21" si="56">AM15*0.15</f>
        <v>0</v>
      </c>
      <c r="AO15" s="39"/>
      <c r="AP15" s="39"/>
      <c r="AQ15" s="39"/>
      <c r="AR15" s="170">
        <f t="shared" ref="AR15:AR21" si="57">AM15+AN15+AO15+AP15+AQ15</f>
        <v>0</v>
      </c>
      <c r="AT15" s="169"/>
      <c r="AU15" s="39"/>
      <c r="AV15" s="39">
        <f t="shared" ref="AV15:AV21" si="58">AU15*0.15</f>
        <v>0</v>
      </c>
      <c r="AW15" s="39"/>
      <c r="AX15" s="39"/>
      <c r="AY15" s="39"/>
      <c r="AZ15" s="170">
        <f t="shared" ref="AZ15:AZ21" si="59">AU15+AV15+AW15+AX15+AY15</f>
        <v>0</v>
      </c>
      <c r="BB15" s="169"/>
      <c r="BC15" s="39"/>
      <c r="BD15" s="39">
        <f t="shared" ref="BD15:BD21" si="60">BC15*0.15</f>
        <v>0</v>
      </c>
      <c r="BE15" s="39"/>
      <c r="BF15" s="39"/>
      <c r="BG15" s="39"/>
      <c r="BH15" s="170">
        <f t="shared" ref="BH15:BH21" si="61">BC15+BD15+BE15+BF15+BG15</f>
        <v>0</v>
      </c>
      <c r="BJ15" s="169"/>
      <c r="BK15" s="39"/>
      <c r="BL15" s="39">
        <f t="shared" ref="BL15:BL21" si="62">BK15*0.15</f>
        <v>0</v>
      </c>
      <c r="BM15" s="39"/>
      <c r="BN15" s="39"/>
      <c r="BO15" s="39"/>
      <c r="BP15" s="170">
        <f t="shared" ref="BP15:BP21" si="63">BK15+BL15+BM15+BN15+BO15</f>
        <v>0</v>
      </c>
      <c r="BR15" s="169"/>
      <c r="BS15" s="39"/>
      <c r="BT15" s="39">
        <f t="shared" ref="BT15:BT21" si="64">BS15*0.15</f>
        <v>0</v>
      </c>
      <c r="BU15" s="39"/>
      <c r="BV15" s="39"/>
      <c r="BW15" s="39"/>
      <c r="BX15" s="170">
        <f t="shared" ref="BX15:BX21" si="65">BS15+BT15+BU15+BV15+BW15</f>
        <v>0</v>
      </c>
      <c r="BZ15" s="169"/>
      <c r="CA15" s="39"/>
      <c r="CB15" s="39">
        <f t="shared" ref="CB15:CB21" si="66">CA15*0.15</f>
        <v>0</v>
      </c>
      <c r="CC15" s="39"/>
      <c r="CD15" s="39"/>
      <c r="CE15" s="39"/>
      <c r="CF15" s="170">
        <f t="shared" ref="CF15:CF21" si="67">CA15+CB15+CC15+CD15+CE15</f>
        <v>0</v>
      </c>
      <c r="CH15" s="169"/>
      <c r="CI15" s="192">
        <f t="shared" si="46"/>
        <v>120</v>
      </c>
      <c r="CJ15" s="192">
        <f t="shared" si="46"/>
        <v>18</v>
      </c>
      <c r="CK15" s="192">
        <f t="shared" si="46"/>
        <v>0</v>
      </c>
      <c r="CL15" s="192">
        <f t="shared" si="46"/>
        <v>0</v>
      </c>
      <c r="CM15" s="192">
        <f t="shared" si="46"/>
        <v>0</v>
      </c>
      <c r="CN15" s="170">
        <f t="shared" ref="CN15:CN21" si="68">CI15+CJ15+CK15+CL15+CM15</f>
        <v>138</v>
      </c>
      <c r="CO15" s="243" t="str">
        <f t="shared" si="44"/>
        <v>OK</v>
      </c>
    </row>
    <row r="16" spans="1:93" ht="15.75" thickBot="1" x14ac:dyDescent="0.3">
      <c r="A16" s="3"/>
      <c r="B16" s="92" t="s">
        <v>32</v>
      </c>
      <c r="C16" s="93" t="s">
        <v>10</v>
      </c>
      <c r="D16" s="160" t="s">
        <v>41</v>
      </c>
      <c r="E16" s="169">
        <v>2</v>
      </c>
      <c r="F16" s="39">
        <f t="shared" si="47"/>
        <v>240</v>
      </c>
      <c r="G16" s="39">
        <f t="shared" si="48"/>
        <v>36</v>
      </c>
      <c r="H16" s="39"/>
      <c r="I16" s="39"/>
      <c r="J16" s="39"/>
      <c r="K16" s="170">
        <f t="shared" si="49"/>
        <v>276</v>
      </c>
      <c r="L16" s="243" t="str">
        <f t="shared" si="33"/>
        <v>OK</v>
      </c>
      <c r="N16" s="169"/>
      <c r="O16" s="39">
        <f t="shared" si="45"/>
        <v>240</v>
      </c>
      <c r="P16" s="39">
        <f t="shared" si="50"/>
        <v>36</v>
      </c>
      <c r="Q16" s="39"/>
      <c r="R16" s="39"/>
      <c r="S16" s="39"/>
      <c r="T16" s="170">
        <f t="shared" si="51"/>
        <v>276</v>
      </c>
      <c r="V16" s="169"/>
      <c r="W16" s="39"/>
      <c r="X16" s="39">
        <f t="shared" si="52"/>
        <v>0</v>
      </c>
      <c r="Y16" s="39"/>
      <c r="Z16" s="39"/>
      <c r="AA16" s="39"/>
      <c r="AB16" s="170">
        <f t="shared" si="53"/>
        <v>0</v>
      </c>
      <c r="AD16" s="169"/>
      <c r="AE16" s="39"/>
      <c r="AF16" s="39">
        <f t="shared" si="54"/>
        <v>0</v>
      </c>
      <c r="AG16" s="39"/>
      <c r="AH16" s="39"/>
      <c r="AI16" s="39"/>
      <c r="AJ16" s="170">
        <f t="shared" si="55"/>
        <v>0</v>
      </c>
      <c r="AL16" s="169"/>
      <c r="AM16" s="39"/>
      <c r="AN16" s="39">
        <f t="shared" si="56"/>
        <v>0</v>
      </c>
      <c r="AO16" s="39"/>
      <c r="AP16" s="39"/>
      <c r="AQ16" s="39"/>
      <c r="AR16" s="170">
        <f t="shared" si="57"/>
        <v>0</v>
      </c>
      <c r="AT16" s="169"/>
      <c r="AU16" s="39"/>
      <c r="AV16" s="39">
        <f t="shared" si="58"/>
        <v>0</v>
      </c>
      <c r="AW16" s="39"/>
      <c r="AX16" s="39"/>
      <c r="AY16" s="39"/>
      <c r="AZ16" s="170">
        <f t="shared" si="59"/>
        <v>0</v>
      </c>
      <c r="BB16" s="169"/>
      <c r="BC16" s="39"/>
      <c r="BD16" s="39">
        <f t="shared" si="60"/>
        <v>0</v>
      </c>
      <c r="BE16" s="39"/>
      <c r="BF16" s="39"/>
      <c r="BG16" s="39"/>
      <c r="BH16" s="170">
        <f t="shared" si="61"/>
        <v>0</v>
      </c>
      <c r="BJ16" s="169"/>
      <c r="BK16" s="39"/>
      <c r="BL16" s="39">
        <f t="shared" si="62"/>
        <v>0</v>
      </c>
      <c r="BM16" s="39"/>
      <c r="BN16" s="39"/>
      <c r="BO16" s="39"/>
      <c r="BP16" s="170">
        <f t="shared" si="63"/>
        <v>0</v>
      </c>
      <c r="BR16" s="169"/>
      <c r="BS16" s="39"/>
      <c r="BT16" s="39">
        <f t="shared" si="64"/>
        <v>0</v>
      </c>
      <c r="BU16" s="39"/>
      <c r="BV16" s="39"/>
      <c r="BW16" s="39"/>
      <c r="BX16" s="170">
        <f t="shared" si="65"/>
        <v>0</v>
      </c>
      <c r="BZ16" s="169"/>
      <c r="CA16" s="39"/>
      <c r="CB16" s="39">
        <f t="shared" si="66"/>
        <v>0</v>
      </c>
      <c r="CC16" s="39"/>
      <c r="CD16" s="39"/>
      <c r="CE16" s="39"/>
      <c r="CF16" s="170">
        <f t="shared" si="67"/>
        <v>0</v>
      </c>
      <c r="CH16" s="169"/>
      <c r="CI16" s="192">
        <f t="shared" si="46"/>
        <v>240</v>
      </c>
      <c r="CJ16" s="192">
        <f t="shared" si="46"/>
        <v>36</v>
      </c>
      <c r="CK16" s="192">
        <f t="shared" si="46"/>
        <v>0</v>
      </c>
      <c r="CL16" s="192">
        <f t="shared" si="46"/>
        <v>0</v>
      </c>
      <c r="CM16" s="192">
        <f t="shared" si="46"/>
        <v>0</v>
      </c>
      <c r="CN16" s="170">
        <f t="shared" si="68"/>
        <v>276</v>
      </c>
      <c r="CO16" s="243" t="str">
        <f t="shared" si="44"/>
        <v>OK</v>
      </c>
    </row>
    <row r="17" spans="1:93" ht="15.75" thickBot="1" x14ac:dyDescent="0.3">
      <c r="A17" s="3"/>
      <c r="B17" s="92" t="s">
        <v>33</v>
      </c>
      <c r="C17" s="93" t="s">
        <v>10</v>
      </c>
      <c r="D17" s="160" t="s">
        <v>41</v>
      </c>
      <c r="E17" s="169">
        <v>1</v>
      </c>
      <c r="F17" s="39">
        <f t="shared" si="47"/>
        <v>120</v>
      </c>
      <c r="G17" s="39">
        <f t="shared" si="48"/>
        <v>18</v>
      </c>
      <c r="H17" s="39"/>
      <c r="I17" s="39"/>
      <c r="J17" s="39"/>
      <c r="K17" s="170">
        <f t="shared" si="49"/>
        <v>138</v>
      </c>
      <c r="L17" s="243" t="str">
        <f t="shared" si="33"/>
        <v>OK</v>
      </c>
      <c r="N17" s="169"/>
      <c r="O17" s="39">
        <f t="shared" si="45"/>
        <v>120</v>
      </c>
      <c r="P17" s="39">
        <f t="shared" si="50"/>
        <v>18</v>
      </c>
      <c r="Q17" s="39"/>
      <c r="R17" s="39"/>
      <c r="S17" s="39"/>
      <c r="T17" s="170">
        <f t="shared" si="51"/>
        <v>138</v>
      </c>
      <c r="V17" s="169"/>
      <c r="W17" s="39"/>
      <c r="X17" s="39">
        <f t="shared" si="52"/>
        <v>0</v>
      </c>
      <c r="Y17" s="39"/>
      <c r="Z17" s="39"/>
      <c r="AA17" s="39"/>
      <c r="AB17" s="170">
        <f t="shared" si="53"/>
        <v>0</v>
      </c>
      <c r="AD17" s="169"/>
      <c r="AE17" s="39"/>
      <c r="AF17" s="39">
        <f t="shared" si="54"/>
        <v>0</v>
      </c>
      <c r="AG17" s="39"/>
      <c r="AH17" s="39"/>
      <c r="AI17" s="39"/>
      <c r="AJ17" s="170">
        <f t="shared" si="55"/>
        <v>0</v>
      </c>
      <c r="AL17" s="169"/>
      <c r="AM17" s="39"/>
      <c r="AN17" s="39">
        <f t="shared" si="56"/>
        <v>0</v>
      </c>
      <c r="AO17" s="39"/>
      <c r="AP17" s="39"/>
      <c r="AQ17" s="39"/>
      <c r="AR17" s="170">
        <f t="shared" si="57"/>
        <v>0</v>
      </c>
      <c r="AT17" s="169"/>
      <c r="AU17" s="39"/>
      <c r="AV17" s="39">
        <f t="shared" si="58"/>
        <v>0</v>
      </c>
      <c r="AW17" s="39"/>
      <c r="AX17" s="39"/>
      <c r="AY17" s="39"/>
      <c r="AZ17" s="170">
        <f t="shared" si="59"/>
        <v>0</v>
      </c>
      <c r="BB17" s="169"/>
      <c r="BC17" s="39"/>
      <c r="BD17" s="39">
        <f t="shared" si="60"/>
        <v>0</v>
      </c>
      <c r="BE17" s="39"/>
      <c r="BF17" s="39"/>
      <c r="BG17" s="39"/>
      <c r="BH17" s="170">
        <f t="shared" si="61"/>
        <v>0</v>
      </c>
      <c r="BJ17" s="169"/>
      <c r="BK17" s="39"/>
      <c r="BL17" s="39">
        <f t="shared" si="62"/>
        <v>0</v>
      </c>
      <c r="BM17" s="39"/>
      <c r="BN17" s="39"/>
      <c r="BO17" s="39"/>
      <c r="BP17" s="170">
        <f t="shared" si="63"/>
        <v>0</v>
      </c>
      <c r="BR17" s="169"/>
      <c r="BS17" s="39"/>
      <c r="BT17" s="39">
        <f t="shared" si="64"/>
        <v>0</v>
      </c>
      <c r="BU17" s="39"/>
      <c r="BV17" s="39"/>
      <c r="BW17" s="39"/>
      <c r="BX17" s="170">
        <f t="shared" si="65"/>
        <v>0</v>
      </c>
      <c r="BZ17" s="169"/>
      <c r="CA17" s="39"/>
      <c r="CB17" s="39">
        <f t="shared" si="66"/>
        <v>0</v>
      </c>
      <c r="CC17" s="39"/>
      <c r="CD17" s="39"/>
      <c r="CE17" s="39"/>
      <c r="CF17" s="170">
        <f t="shared" si="67"/>
        <v>0</v>
      </c>
      <c r="CH17" s="169"/>
      <c r="CI17" s="192">
        <f t="shared" si="46"/>
        <v>120</v>
      </c>
      <c r="CJ17" s="192">
        <f t="shared" si="46"/>
        <v>18</v>
      </c>
      <c r="CK17" s="192">
        <f t="shared" si="46"/>
        <v>0</v>
      </c>
      <c r="CL17" s="192">
        <f t="shared" si="46"/>
        <v>0</v>
      </c>
      <c r="CM17" s="192">
        <f t="shared" si="46"/>
        <v>0</v>
      </c>
      <c r="CN17" s="170">
        <f t="shared" si="68"/>
        <v>138</v>
      </c>
      <c r="CO17" s="243" t="str">
        <f t="shared" si="44"/>
        <v>OK</v>
      </c>
    </row>
    <row r="18" spans="1:93" s="40" customFormat="1" ht="15.75" thickBot="1" x14ac:dyDescent="0.3">
      <c r="A18" s="3"/>
      <c r="B18" s="92" t="s">
        <v>34</v>
      </c>
      <c r="C18" s="93" t="s">
        <v>10</v>
      </c>
      <c r="D18" s="160" t="s">
        <v>41</v>
      </c>
      <c r="E18" s="169"/>
      <c r="F18" s="39">
        <f t="shared" si="47"/>
        <v>0</v>
      </c>
      <c r="G18" s="39">
        <f t="shared" si="48"/>
        <v>0</v>
      </c>
      <c r="H18" s="39"/>
      <c r="I18" s="39"/>
      <c r="J18" s="39"/>
      <c r="K18" s="170">
        <f t="shared" si="49"/>
        <v>0</v>
      </c>
      <c r="L18" s="243" t="str">
        <f t="shared" si="33"/>
        <v>OK</v>
      </c>
      <c r="N18" s="169"/>
      <c r="O18" s="39">
        <f t="shared" si="45"/>
        <v>0</v>
      </c>
      <c r="P18" s="39">
        <f t="shared" si="50"/>
        <v>0</v>
      </c>
      <c r="Q18" s="39"/>
      <c r="R18" s="39"/>
      <c r="S18" s="39"/>
      <c r="T18" s="170">
        <f t="shared" si="51"/>
        <v>0</v>
      </c>
      <c r="V18" s="169"/>
      <c r="W18" s="39"/>
      <c r="X18" s="39">
        <f t="shared" si="52"/>
        <v>0</v>
      </c>
      <c r="Y18" s="39"/>
      <c r="Z18" s="39"/>
      <c r="AA18" s="39"/>
      <c r="AB18" s="170">
        <f t="shared" si="53"/>
        <v>0</v>
      </c>
      <c r="AD18" s="169"/>
      <c r="AE18" s="39"/>
      <c r="AF18" s="39">
        <f t="shared" si="54"/>
        <v>0</v>
      </c>
      <c r="AG18" s="39"/>
      <c r="AH18" s="39"/>
      <c r="AI18" s="39"/>
      <c r="AJ18" s="170">
        <f t="shared" si="55"/>
        <v>0</v>
      </c>
      <c r="AL18" s="169"/>
      <c r="AM18" s="39"/>
      <c r="AN18" s="39">
        <f t="shared" si="56"/>
        <v>0</v>
      </c>
      <c r="AO18" s="39"/>
      <c r="AP18" s="39"/>
      <c r="AQ18" s="39"/>
      <c r="AR18" s="170">
        <f t="shared" si="57"/>
        <v>0</v>
      </c>
      <c r="AT18" s="169"/>
      <c r="AU18" s="39"/>
      <c r="AV18" s="39">
        <f t="shared" si="58"/>
        <v>0</v>
      </c>
      <c r="AW18" s="39"/>
      <c r="AX18" s="39"/>
      <c r="AY18" s="39"/>
      <c r="AZ18" s="170">
        <f t="shared" si="59"/>
        <v>0</v>
      </c>
      <c r="BB18" s="169"/>
      <c r="BC18" s="39"/>
      <c r="BD18" s="39">
        <f t="shared" si="60"/>
        <v>0</v>
      </c>
      <c r="BE18" s="39"/>
      <c r="BF18" s="39"/>
      <c r="BG18" s="39"/>
      <c r="BH18" s="170">
        <f t="shared" si="61"/>
        <v>0</v>
      </c>
      <c r="BJ18" s="169"/>
      <c r="BK18" s="39"/>
      <c r="BL18" s="39">
        <f t="shared" si="62"/>
        <v>0</v>
      </c>
      <c r="BM18" s="39"/>
      <c r="BN18" s="39"/>
      <c r="BO18" s="39"/>
      <c r="BP18" s="170">
        <f t="shared" si="63"/>
        <v>0</v>
      </c>
      <c r="BR18" s="169"/>
      <c r="BS18" s="39"/>
      <c r="BT18" s="39">
        <f t="shared" si="64"/>
        <v>0</v>
      </c>
      <c r="BU18" s="39"/>
      <c r="BV18" s="39"/>
      <c r="BW18" s="39"/>
      <c r="BX18" s="170">
        <f t="shared" si="65"/>
        <v>0</v>
      </c>
      <c r="BZ18" s="169"/>
      <c r="CA18" s="39"/>
      <c r="CB18" s="39">
        <f t="shared" si="66"/>
        <v>0</v>
      </c>
      <c r="CC18" s="39"/>
      <c r="CD18" s="39"/>
      <c r="CE18" s="39"/>
      <c r="CF18" s="170">
        <f t="shared" si="67"/>
        <v>0</v>
      </c>
      <c r="CH18" s="169"/>
      <c r="CI18" s="192">
        <f t="shared" si="46"/>
        <v>0</v>
      </c>
      <c r="CJ18" s="192">
        <f t="shared" si="46"/>
        <v>0</v>
      </c>
      <c r="CK18" s="192">
        <f t="shared" si="46"/>
        <v>0</v>
      </c>
      <c r="CL18" s="192">
        <f t="shared" si="46"/>
        <v>0</v>
      </c>
      <c r="CM18" s="192">
        <f t="shared" si="46"/>
        <v>0</v>
      </c>
      <c r="CN18" s="170">
        <f t="shared" si="68"/>
        <v>0</v>
      </c>
      <c r="CO18" s="243" t="str">
        <f t="shared" si="44"/>
        <v>OK</v>
      </c>
    </row>
    <row r="19" spans="1:93" ht="15.75" thickBot="1" x14ac:dyDescent="0.3">
      <c r="A19" s="3"/>
      <c r="B19" s="92" t="s">
        <v>35</v>
      </c>
      <c r="C19" s="93" t="s">
        <v>10</v>
      </c>
      <c r="D19" s="160" t="s">
        <v>41</v>
      </c>
      <c r="E19" s="169"/>
      <c r="F19" s="39">
        <f t="shared" si="47"/>
        <v>0</v>
      </c>
      <c r="G19" s="39">
        <f t="shared" si="48"/>
        <v>0</v>
      </c>
      <c r="H19" s="39"/>
      <c r="I19" s="39"/>
      <c r="J19" s="39"/>
      <c r="K19" s="170">
        <f t="shared" si="49"/>
        <v>0</v>
      </c>
      <c r="L19" s="243" t="str">
        <f t="shared" si="33"/>
        <v>OK</v>
      </c>
      <c r="N19" s="169"/>
      <c r="O19" s="39">
        <f t="shared" si="45"/>
        <v>0</v>
      </c>
      <c r="P19" s="39">
        <f t="shared" si="50"/>
        <v>0</v>
      </c>
      <c r="Q19" s="39"/>
      <c r="R19" s="39"/>
      <c r="S19" s="39"/>
      <c r="T19" s="170">
        <f t="shared" si="51"/>
        <v>0</v>
      </c>
      <c r="V19" s="169"/>
      <c r="W19" s="39"/>
      <c r="X19" s="39">
        <f t="shared" si="52"/>
        <v>0</v>
      </c>
      <c r="Y19" s="39"/>
      <c r="Z19" s="39"/>
      <c r="AA19" s="39"/>
      <c r="AB19" s="170">
        <f t="shared" si="53"/>
        <v>0</v>
      </c>
      <c r="AD19" s="169"/>
      <c r="AE19" s="39"/>
      <c r="AF19" s="39">
        <f t="shared" si="54"/>
        <v>0</v>
      </c>
      <c r="AG19" s="39"/>
      <c r="AH19" s="39"/>
      <c r="AI19" s="39"/>
      <c r="AJ19" s="170">
        <f t="shared" si="55"/>
        <v>0</v>
      </c>
      <c r="AL19" s="169"/>
      <c r="AM19" s="39"/>
      <c r="AN19" s="39">
        <f t="shared" si="56"/>
        <v>0</v>
      </c>
      <c r="AO19" s="39"/>
      <c r="AP19" s="39"/>
      <c r="AQ19" s="39"/>
      <c r="AR19" s="170">
        <f t="shared" si="57"/>
        <v>0</v>
      </c>
      <c r="AT19" s="169"/>
      <c r="AU19" s="39"/>
      <c r="AV19" s="39">
        <f t="shared" si="58"/>
        <v>0</v>
      </c>
      <c r="AW19" s="39"/>
      <c r="AX19" s="39"/>
      <c r="AY19" s="39"/>
      <c r="AZ19" s="170">
        <f t="shared" si="59"/>
        <v>0</v>
      </c>
      <c r="BB19" s="169"/>
      <c r="BC19" s="39"/>
      <c r="BD19" s="39">
        <f t="shared" si="60"/>
        <v>0</v>
      </c>
      <c r="BE19" s="39"/>
      <c r="BF19" s="39"/>
      <c r="BG19" s="39"/>
      <c r="BH19" s="170">
        <f t="shared" si="61"/>
        <v>0</v>
      </c>
      <c r="BJ19" s="169"/>
      <c r="BK19" s="39"/>
      <c r="BL19" s="39">
        <f t="shared" si="62"/>
        <v>0</v>
      </c>
      <c r="BM19" s="39"/>
      <c r="BN19" s="39"/>
      <c r="BO19" s="39"/>
      <c r="BP19" s="170">
        <f t="shared" si="63"/>
        <v>0</v>
      </c>
      <c r="BR19" s="169"/>
      <c r="BS19" s="39"/>
      <c r="BT19" s="39">
        <f t="shared" si="64"/>
        <v>0</v>
      </c>
      <c r="BU19" s="39"/>
      <c r="BV19" s="39"/>
      <c r="BW19" s="39"/>
      <c r="BX19" s="170">
        <f t="shared" si="65"/>
        <v>0</v>
      </c>
      <c r="BZ19" s="169"/>
      <c r="CA19" s="39"/>
      <c r="CB19" s="39">
        <f t="shared" si="66"/>
        <v>0</v>
      </c>
      <c r="CC19" s="39"/>
      <c r="CD19" s="39"/>
      <c r="CE19" s="39"/>
      <c r="CF19" s="170">
        <f t="shared" si="67"/>
        <v>0</v>
      </c>
      <c r="CH19" s="169"/>
      <c r="CI19" s="192">
        <f t="shared" si="46"/>
        <v>0</v>
      </c>
      <c r="CJ19" s="192">
        <f t="shared" si="46"/>
        <v>0</v>
      </c>
      <c r="CK19" s="192">
        <f t="shared" si="46"/>
        <v>0</v>
      </c>
      <c r="CL19" s="192">
        <f t="shared" si="46"/>
        <v>0</v>
      </c>
      <c r="CM19" s="192">
        <f t="shared" si="46"/>
        <v>0</v>
      </c>
      <c r="CN19" s="170">
        <f t="shared" si="68"/>
        <v>0</v>
      </c>
      <c r="CO19" s="243" t="str">
        <f t="shared" si="44"/>
        <v>OK</v>
      </c>
    </row>
    <row r="20" spans="1:93" ht="15.75" thickBot="1" x14ac:dyDescent="0.3">
      <c r="A20" s="3"/>
      <c r="B20" s="92" t="s">
        <v>12</v>
      </c>
      <c r="C20" s="93" t="s">
        <v>10</v>
      </c>
      <c r="D20" s="160" t="s">
        <v>41</v>
      </c>
      <c r="E20" s="169">
        <v>8</v>
      </c>
      <c r="F20" s="39">
        <f t="shared" si="47"/>
        <v>960</v>
      </c>
      <c r="G20" s="39">
        <f t="shared" si="48"/>
        <v>144</v>
      </c>
      <c r="H20" s="39">
        <f>I2*2</f>
        <v>1200</v>
      </c>
      <c r="I20" s="39"/>
      <c r="J20" s="39"/>
      <c r="K20" s="170">
        <f t="shared" si="49"/>
        <v>2304</v>
      </c>
      <c r="L20" s="243" t="str">
        <f t="shared" si="33"/>
        <v>OK</v>
      </c>
      <c r="N20" s="169"/>
      <c r="O20" s="39">
        <f t="shared" si="45"/>
        <v>960</v>
      </c>
      <c r="P20" s="39">
        <f t="shared" si="50"/>
        <v>144</v>
      </c>
      <c r="Q20" s="39">
        <f>H20</f>
        <v>1200</v>
      </c>
      <c r="R20" s="39">
        <f>I20</f>
        <v>0</v>
      </c>
      <c r="S20" s="39"/>
      <c r="T20" s="170">
        <f t="shared" si="51"/>
        <v>2304</v>
      </c>
      <c r="V20" s="169"/>
      <c r="W20" s="39"/>
      <c r="X20" s="39">
        <f t="shared" si="52"/>
        <v>0</v>
      </c>
      <c r="Y20" s="39"/>
      <c r="Z20" s="39"/>
      <c r="AA20" s="39"/>
      <c r="AB20" s="170">
        <f t="shared" si="53"/>
        <v>0</v>
      </c>
      <c r="AD20" s="169"/>
      <c r="AE20" s="39"/>
      <c r="AF20" s="39">
        <f t="shared" si="54"/>
        <v>0</v>
      </c>
      <c r="AG20" s="39"/>
      <c r="AH20" s="39"/>
      <c r="AI20" s="39"/>
      <c r="AJ20" s="170">
        <f t="shared" si="55"/>
        <v>0</v>
      </c>
      <c r="AL20" s="169"/>
      <c r="AM20" s="39"/>
      <c r="AN20" s="39">
        <f t="shared" si="56"/>
        <v>0</v>
      </c>
      <c r="AO20" s="39"/>
      <c r="AP20" s="39"/>
      <c r="AQ20" s="39"/>
      <c r="AR20" s="170">
        <f t="shared" si="57"/>
        <v>0</v>
      </c>
      <c r="AT20" s="169"/>
      <c r="AU20" s="39"/>
      <c r="AV20" s="39">
        <f t="shared" si="58"/>
        <v>0</v>
      </c>
      <c r="AW20" s="39"/>
      <c r="AX20" s="39"/>
      <c r="AY20" s="39"/>
      <c r="AZ20" s="170">
        <f t="shared" si="59"/>
        <v>0</v>
      </c>
      <c r="BB20" s="169"/>
      <c r="BC20" s="39"/>
      <c r="BD20" s="39">
        <f t="shared" si="60"/>
        <v>0</v>
      </c>
      <c r="BE20" s="39"/>
      <c r="BF20" s="39"/>
      <c r="BG20" s="39"/>
      <c r="BH20" s="170">
        <f t="shared" si="61"/>
        <v>0</v>
      </c>
      <c r="BJ20" s="169"/>
      <c r="BK20" s="39"/>
      <c r="BL20" s="39">
        <f t="shared" si="62"/>
        <v>0</v>
      </c>
      <c r="BM20" s="39"/>
      <c r="BN20" s="39"/>
      <c r="BO20" s="39"/>
      <c r="BP20" s="170">
        <f t="shared" si="63"/>
        <v>0</v>
      </c>
      <c r="BR20" s="169"/>
      <c r="BS20" s="39"/>
      <c r="BT20" s="39">
        <f t="shared" si="64"/>
        <v>0</v>
      </c>
      <c r="BU20" s="39"/>
      <c r="BV20" s="39"/>
      <c r="BW20" s="39"/>
      <c r="BX20" s="170">
        <f t="shared" si="65"/>
        <v>0</v>
      </c>
      <c r="BZ20" s="169"/>
      <c r="CA20" s="39"/>
      <c r="CB20" s="39">
        <f t="shared" si="66"/>
        <v>0</v>
      </c>
      <c r="CC20" s="39"/>
      <c r="CD20" s="39"/>
      <c r="CE20" s="39"/>
      <c r="CF20" s="170">
        <f t="shared" si="67"/>
        <v>0</v>
      </c>
      <c r="CH20" s="169"/>
      <c r="CI20" s="192">
        <f t="shared" si="46"/>
        <v>960</v>
      </c>
      <c r="CJ20" s="192">
        <f t="shared" si="46"/>
        <v>144</v>
      </c>
      <c r="CK20" s="192">
        <f t="shared" si="46"/>
        <v>1200</v>
      </c>
      <c r="CL20" s="192">
        <f t="shared" si="46"/>
        <v>0</v>
      </c>
      <c r="CM20" s="192">
        <f t="shared" si="46"/>
        <v>0</v>
      </c>
      <c r="CN20" s="170">
        <f t="shared" si="68"/>
        <v>2304</v>
      </c>
      <c r="CO20" s="243" t="str">
        <f t="shared" si="44"/>
        <v>OK</v>
      </c>
    </row>
    <row r="21" spans="1:93" ht="15.75" thickBot="1" x14ac:dyDescent="0.3">
      <c r="A21" s="3"/>
      <c r="B21" s="92"/>
      <c r="C21" s="93"/>
      <c r="D21" s="160"/>
      <c r="E21" s="169"/>
      <c r="F21" s="39">
        <f t="shared" si="47"/>
        <v>0</v>
      </c>
      <c r="G21" s="39">
        <f t="shared" si="48"/>
        <v>0</v>
      </c>
      <c r="H21" s="39"/>
      <c r="I21" s="39"/>
      <c r="J21" s="39"/>
      <c r="K21" s="170">
        <f t="shared" si="49"/>
        <v>0</v>
      </c>
      <c r="L21" s="243" t="str">
        <f t="shared" si="33"/>
        <v>OK</v>
      </c>
      <c r="N21" s="169"/>
      <c r="O21" s="39"/>
      <c r="P21" s="39">
        <f t="shared" si="50"/>
        <v>0</v>
      </c>
      <c r="Q21" s="39"/>
      <c r="R21" s="39"/>
      <c r="S21" s="39"/>
      <c r="T21" s="170">
        <f t="shared" si="51"/>
        <v>0</v>
      </c>
      <c r="V21" s="169"/>
      <c r="W21" s="39"/>
      <c r="X21" s="39">
        <f t="shared" si="52"/>
        <v>0</v>
      </c>
      <c r="Y21" s="39"/>
      <c r="Z21" s="39"/>
      <c r="AA21" s="39"/>
      <c r="AB21" s="170">
        <f t="shared" si="53"/>
        <v>0</v>
      </c>
      <c r="AD21" s="169"/>
      <c r="AE21" s="39"/>
      <c r="AF21" s="39">
        <f t="shared" si="54"/>
        <v>0</v>
      </c>
      <c r="AG21" s="39"/>
      <c r="AH21" s="39"/>
      <c r="AI21" s="39"/>
      <c r="AJ21" s="170">
        <f t="shared" si="55"/>
        <v>0</v>
      </c>
      <c r="AL21" s="169"/>
      <c r="AM21" s="39"/>
      <c r="AN21" s="39">
        <f t="shared" si="56"/>
        <v>0</v>
      </c>
      <c r="AO21" s="39"/>
      <c r="AP21" s="39"/>
      <c r="AQ21" s="39"/>
      <c r="AR21" s="170">
        <f t="shared" si="57"/>
        <v>0</v>
      </c>
      <c r="AT21" s="169"/>
      <c r="AU21" s="39"/>
      <c r="AV21" s="39">
        <f t="shared" si="58"/>
        <v>0</v>
      </c>
      <c r="AW21" s="39"/>
      <c r="AX21" s="39"/>
      <c r="AY21" s="39"/>
      <c r="AZ21" s="170">
        <f t="shared" si="59"/>
        <v>0</v>
      </c>
      <c r="BB21" s="169"/>
      <c r="BC21" s="39"/>
      <c r="BD21" s="39">
        <f t="shared" si="60"/>
        <v>0</v>
      </c>
      <c r="BE21" s="39"/>
      <c r="BF21" s="39"/>
      <c r="BG21" s="39"/>
      <c r="BH21" s="170">
        <f t="shared" si="61"/>
        <v>0</v>
      </c>
      <c r="BJ21" s="169"/>
      <c r="BK21" s="39"/>
      <c r="BL21" s="39">
        <f t="shared" si="62"/>
        <v>0</v>
      </c>
      <c r="BM21" s="39"/>
      <c r="BN21" s="39"/>
      <c r="BO21" s="39"/>
      <c r="BP21" s="170">
        <f t="shared" si="63"/>
        <v>0</v>
      </c>
      <c r="BR21" s="169"/>
      <c r="BS21" s="39"/>
      <c r="BT21" s="39">
        <f t="shared" si="64"/>
        <v>0</v>
      </c>
      <c r="BU21" s="39"/>
      <c r="BV21" s="39"/>
      <c r="BW21" s="39"/>
      <c r="BX21" s="170">
        <f t="shared" si="65"/>
        <v>0</v>
      </c>
      <c r="BZ21" s="169"/>
      <c r="CA21" s="39"/>
      <c r="CB21" s="39">
        <f t="shared" si="66"/>
        <v>0</v>
      </c>
      <c r="CC21" s="39"/>
      <c r="CD21" s="39"/>
      <c r="CE21" s="39"/>
      <c r="CF21" s="170">
        <f t="shared" si="67"/>
        <v>0</v>
      </c>
      <c r="CH21" s="169"/>
      <c r="CI21" s="192">
        <f t="shared" si="46"/>
        <v>0</v>
      </c>
      <c r="CJ21" s="192">
        <f t="shared" si="46"/>
        <v>0</v>
      </c>
      <c r="CK21" s="192">
        <f t="shared" si="46"/>
        <v>0</v>
      </c>
      <c r="CL21" s="192">
        <f t="shared" si="46"/>
        <v>0</v>
      </c>
      <c r="CM21" s="192">
        <f t="shared" si="46"/>
        <v>0</v>
      </c>
      <c r="CN21" s="170">
        <f t="shared" si="68"/>
        <v>0</v>
      </c>
      <c r="CO21" s="243" t="str">
        <f t="shared" si="44"/>
        <v>OK</v>
      </c>
    </row>
    <row r="22" spans="1:93" ht="15.75" thickBot="1" x14ac:dyDescent="0.3">
      <c r="A22" s="14"/>
      <c r="B22" s="48" t="s">
        <v>36</v>
      </c>
      <c r="C22" s="85"/>
      <c r="D22" s="163"/>
      <c r="E22" s="173"/>
      <c r="F22" s="15"/>
      <c r="G22" s="15"/>
      <c r="H22" s="15"/>
      <c r="I22" s="15"/>
      <c r="J22" s="15"/>
      <c r="K22" s="174"/>
      <c r="L22" s="243" t="str">
        <f t="shared" si="33"/>
        <v>OK</v>
      </c>
      <c r="N22" s="173"/>
      <c r="O22" s="15"/>
      <c r="P22" s="15"/>
      <c r="Q22" s="15"/>
      <c r="R22" s="15"/>
      <c r="S22" s="15"/>
      <c r="T22" s="174"/>
      <c r="V22" s="173"/>
      <c r="W22" s="15"/>
      <c r="X22" s="15"/>
      <c r="Y22" s="15"/>
      <c r="Z22" s="15"/>
      <c r="AA22" s="15"/>
      <c r="AB22" s="174"/>
      <c r="AD22" s="173"/>
      <c r="AE22" s="15"/>
      <c r="AF22" s="15"/>
      <c r="AG22" s="15"/>
      <c r="AH22" s="15"/>
      <c r="AI22" s="15"/>
      <c r="AJ22" s="174"/>
      <c r="AL22" s="173"/>
      <c r="AM22" s="15"/>
      <c r="AN22" s="15"/>
      <c r="AO22" s="15"/>
      <c r="AP22" s="15"/>
      <c r="AQ22" s="15"/>
      <c r="AR22" s="174"/>
      <c r="AT22" s="173"/>
      <c r="AU22" s="15"/>
      <c r="AV22" s="15"/>
      <c r="AW22" s="15"/>
      <c r="AX22" s="15"/>
      <c r="AY22" s="15"/>
      <c r="AZ22" s="174"/>
      <c r="BB22" s="173"/>
      <c r="BC22" s="15"/>
      <c r="BD22" s="15"/>
      <c r="BE22" s="15"/>
      <c r="BF22" s="15"/>
      <c r="BG22" s="15"/>
      <c r="BH22" s="174"/>
      <c r="BJ22" s="173"/>
      <c r="BK22" s="15"/>
      <c r="BL22" s="15"/>
      <c r="BM22" s="15"/>
      <c r="BN22" s="15"/>
      <c r="BO22" s="15"/>
      <c r="BP22" s="174"/>
      <c r="BR22" s="173"/>
      <c r="BS22" s="15"/>
      <c r="BT22" s="15"/>
      <c r="BU22" s="15"/>
      <c r="BV22" s="15"/>
      <c r="BW22" s="15"/>
      <c r="BX22" s="174"/>
      <c r="BZ22" s="173"/>
      <c r="CA22" s="15"/>
      <c r="CB22" s="15"/>
      <c r="CC22" s="15"/>
      <c r="CD22" s="15"/>
      <c r="CE22" s="15"/>
      <c r="CF22" s="174"/>
      <c r="CH22" s="173"/>
      <c r="CI22" s="15"/>
      <c r="CJ22" s="15"/>
      <c r="CK22" s="15"/>
      <c r="CL22" s="15"/>
      <c r="CM22" s="15"/>
      <c r="CN22" s="174"/>
      <c r="CO22" s="243" t="str">
        <f t="shared" si="44"/>
        <v>OK</v>
      </c>
    </row>
    <row r="23" spans="1:93" ht="15.75" thickBot="1" x14ac:dyDescent="0.3">
      <c r="A23" s="3"/>
      <c r="B23" s="92" t="s">
        <v>37</v>
      </c>
      <c r="C23" s="93" t="s">
        <v>10</v>
      </c>
      <c r="D23" s="160" t="s">
        <v>41</v>
      </c>
      <c r="E23" s="169">
        <v>30</v>
      </c>
      <c r="F23" s="39">
        <f t="shared" si="47"/>
        <v>3600</v>
      </c>
      <c r="G23" s="39">
        <f t="shared" si="48"/>
        <v>540</v>
      </c>
      <c r="H23" s="39"/>
      <c r="I23" s="39"/>
      <c r="J23" s="39"/>
      <c r="K23" s="170">
        <f t="shared" si="49"/>
        <v>4140</v>
      </c>
      <c r="L23" s="243" t="str">
        <f t="shared" si="33"/>
        <v>OK</v>
      </c>
      <c r="N23" s="169"/>
      <c r="O23" s="39">
        <f>$F$23*0.15</f>
        <v>540</v>
      </c>
      <c r="P23" s="39">
        <f t="shared" ref="P23:P25" si="69">O23*0.15</f>
        <v>81</v>
      </c>
      <c r="Q23" s="39"/>
      <c r="R23" s="39">
        <f>$I$23*0.15</f>
        <v>0</v>
      </c>
      <c r="S23" s="39">
        <f>J23</f>
        <v>0</v>
      </c>
      <c r="T23" s="170">
        <f t="shared" ref="T23:T25" si="70">O23+P23+Q23+R23+S23</f>
        <v>621</v>
      </c>
      <c r="V23" s="169"/>
      <c r="W23" s="39">
        <f>$F$23*0.05</f>
        <v>180</v>
      </c>
      <c r="X23" s="39">
        <f t="shared" ref="X23:X25" si="71">W23*0.15</f>
        <v>27</v>
      </c>
      <c r="Y23" s="39"/>
      <c r="Z23" s="39">
        <f>$I$23*0.1</f>
        <v>0</v>
      </c>
      <c r="AA23" s="39"/>
      <c r="AB23" s="170">
        <f t="shared" ref="AB23:AB25" si="72">W23+X23+Y23+Z23+AA23</f>
        <v>207</v>
      </c>
      <c r="AD23" s="169"/>
      <c r="AE23" s="39">
        <f>$F$23*0.3</f>
        <v>1080</v>
      </c>
      <c r="AF23" s="39">
        <f t="shared" ref="AF23:AF25" si="73">AE23*0.15</f>
        <v>162</v>
      </c>
      <c r="AG23" s="39"/>
      <c r="AH23" s="39">
        <f>$I$23*0.25</f>
        <v>0</v>
      </c>
      <c r="AI23" s="39"/>
      <c r="AJ23" s="170">
        <f t="shared" ref="AJ23:AJ25" si="74">AE23+AF23+AG23+AH23+AI23</f>
        <v>1242</v>
      </c>
      <c r="AL23" s="169"/>
      <c r="AM23" s="39">
        <f>$F$23*0.2</f>
        <v>720</v>
      </c>
      <c r="AN23" s="39">
        <f t="shared" ref="AN23:AN25" si="75">AM23*0.15</f>
        <v>108</v>
      </c>
      <c r="AO23" s="39"/>
      <c r="AP23" s="39">
        <f>$I$23*0.2</f>
        <v>0</v>
      </c>
      <c r="AQ23" s="39"/>
      <c r="AR23" s="170">
        <f t="shared" ref="AR23:AR25" si="76">AM23+AN23+AO23+AP23+AQ23</f>
        <v>828</v>
      </c>
      <c r="AT23" s="169"/>
      <c r="AU23" s="39">
        <f>$F$23*0.3</f>
        <v>1080</v>
      </c>
      <c r="AV23" s="39">
        <f t="shared" ref="AV23:AV25" si="77">AU23*0.15</f>
        <v>162</v>
      </c>
      <c r="AW23" s="39"/>
      <c r="AX23" s="39">
        <f>$I$23*0.2</f>
        <v>0</v>
      </c>
      <c r="AY23" s="39"/>
      <c r="AZ23" s="170">
        <f t="shared" ref="AZ23:AZ25" si="78">AU23+AV23+AW23+AX23+AY23</f>
        <v>1242</v>
      </c>
      <c r="BB23" s="169"/>
      <c r="BC23" s="39"/>
      <c r="BD23" s="39">
        <f t="shared" ref="BD23:BD25" si="79">BC23*0.15</f>
        <v>0</v>
      </c>
      <c r="BE23" s="39"/>
      <c r="BF23" s="39"/>
      <c r="BG23" s="39"/>
      <c r="BH23" s="170">
        <f t="shared" ref="BH23:BH25" si="80">BC23+BD23+BE23+BF23+BG23</f>
        <v>0</v>
      </c>
      <c r="BJ23" s="169"/>
      <c r="BK23" s="39"/>
      <c r="BL23" s="39">
        <f t="shared" ref="BL23:BL25" si="81">BK23*0.15</f>
        <v>0</v>
      </c>
      <c r="BM23" s="39"/>
      <c r="BN23" s="39">
        <f>$I$23*0.1</f>
        <v>0</v>
      </c>
      <c r="BO23" s="39"/>
      <c r="BP23" s="170">
        <f t="shared" ref="BP23:BP25" si="82">BK23+BL23+BM23+BN23+BO23</f>
        <v>0</v>
      </c>
      <c r="BR23" s="169"/>
      <c r="BS23" s="39"/>
      <c r="BT23" s="39">
        <f t="shared" ref="BT23:BT25" si="83">BS23*0.15</f>
        <v>0</v>
      </c>
      <c r="BU23" s="39"/>
      <c r="BV23" s="39"/>
      <c r="BW23" s="39"/>
      <c r="BX23" s="170">
        <f t="shared" ref="BX23:BX25" si="84">BS23+BT23+BU23+BV23+BW23</f>
        <v>0</v>
      </c>
      <c r="BZ23" s="169"/>
      <c r="CA23" s="39"/>
      <c r="CB23" s="39">
        <f t="shared" ref="CB23:CB25" si="85">CA23*0.15</f>
        <v>0</v>
      </c>
      <c r="CC23" s="39"/>
      <c r="CD23" s="39"/>
      <c r="CE23" s="39"/>
      <c r="CF23" s="170">
        <f t="shared" ref="CF23:CF25" si="86">CA23+CB23+CC23+CD23+CE23</f>
        <v>0</v>
      </c>
      <c r="CH23" s="169"/>
      <c r="CI23" s="192">
        <f t="shared" ref="CI23:CM25" si="87">O23+W23+AE23+AM23+AU23+BC23+BK23+BS23+CA23</f>
        <v>3600</v>
      </c>
      <c r="CJ23" s="192">
        <f t="shared" si="87"/>
        <v>540</v>
      </c>
      <c r="CK23" s="192">
        <f t="shared" si="87"/>
        <v>0</v>
      </c>
      <c r="CL23" s="192">
        <f t="shared" si="87"/>
        <v>0</v>
      </c>
      <c r="CM23" s="192">
        <f t="shared" si="87"/>
        <v>0</v>
      </c>
      <c r="CN23" s="170">
        <f t="shared" ref="CN23:CN25" si="88">CI23+CJ23+CK23+CL23+CM23</f>
        <v>4140</v>
      </c>
      <c r="CO23" s="243" t="str">
        <f t="shared" si="44"/>
        <v>OK</v>
      </c>
    </row>
    <row r="24" spans="1:93" ht="15.75" customHeight="1" thickBot="1" x14ac:dyDescent="0.3">
      <c r="A24" s="3"/>
      <c r="B24" s="92" t="s">
        <v>43</v>
      </c>
      <c r="C24" s="93" t="s">
        <v>10</v>
      </c>
      <c r="D24" s="160" t="s">
        <v>41</v>
      </c>
      <c r="E24" s="169">
        <v>15</v>
      </c>
      <c r="F24" s="39">
        <f t="shared" si="47"/>
        <v>1800</v>
      </c>
      <c r="G24" s="39">
        <f t="shared" si="48"/>
        <v>270</v>
      </c>
      <c r="H24" s="39">
        <f>I2*6</f>
        <v>3600</v>
      </c>
      <c r="I24" s="39"/>
      <c r="J24" s="39"/>
      <c r="K24" s="170">
        <f t="shared" si="49"/>
        <v>5670</v>
      </c>
      <c r="L24" s="243" t="str">
        <f t="shared" si="33"/>
        <v>OK</v>
      </c>
      <c r="N24" s="169"/>
      <c r="O24" s="39">
        <f>$F$24*0.02</f>
        <v>36</v>
      </c>
      <c r="P24" s="39">
        <f t="shared" si="69"/>
        <v>5.3999999999999995</v>
      </c>
      <c r="Q24" s="39">
        <f>$H$24/7</f>
        <v>514.28571428571433</v>
      </c>
      <c r="R24" s="39"/>
      <c r="S24" s="39"/>
      <c r="T24" s="170">
        <f t="shared" si="70"/>
        <v>555.68571428571431</v>
      </c>
      <c r="V24" s="169"/>
      <c r="W24" s="39">
        <f>$F$24*0.1</f>
        <v>180</v>
      </c>
      <c r="X24" s="39">
        <f t="shared" si="71"/>
        <v>27</v>
      </c>
      <c r="Y24" s="39">
        <f>$H$24/7</f>
        <v>514.28571428571433</v>
      </c>
      <c r="Z24" s="39"/>
      <c r="AA24" s="39"/>
      <c r="AB24" s="170">
        <f t="shared" si="72"/>
        <v>721.28571428571433</v>
      </c>
      <c r="AD24" s="169"/>
      <c r="AE24" s="39">
        <f>$F$24*0.3</f>
        <v>540</v>
      </c>
      <c r="AF24" s="39">
        <f t="shared" si="73"/>
        <v>81</v>
      </c>
      <c r="AG24" s="39">
        <f>$H$24/7</f>
        <v>514.28571428571433</v>
      </c>
      <c r="AH24" s="39"/>
      <c r="AI24" s="39"/>
      <c r="AJ24" s="170">
        <f t="shared" si="74"/>
        <v>1135.2857142857142</v>
      </c>
      <c r="AL24" s="169"/>
      <c r="AM24" s="39">
        <f>$F$24*0.3</f>
        <v>540</v>
      </c>
      <c r="AN24" s="39">
        <f t="shared" si="75"/>
        <v>81</v>
      </c>
      <c r="AO24" s="39">
        <f>$H$24/7</f>
        <v>514.28571428571433</v>
      </c>
      <c r="AP24" s="39"/>
      <c r="AQ24" s="39"/>
      <c r="AR24" s="170">
        <f t="shared" si="76"/>
        <v>1135.2857142857142</v>
      </c>
      <c r="AT24" s="169"/>
      <c r="AU24" s="39">
        <f>$F$24*0.2</f>
        <v>360</v>
      </c>
      <c r="AV24" s="39">
        <f t="shared" si="77"/>
        <v>54</v>
      </c>
      <c r="AW24" s="39">
        <f>$H$24/7</f>
        <v>514.28571428571433</v>
      </c>
      <c r="AX24" s="39"/>
      <c r="AY24" s="39"/>
      <c r="AZ24" s="170">
        <f t="shared" si="78"/>
        <v>928.28571428571433</v>
      </c>
      <c r="BB24" s="169"/>
      <c r="BC24" s="39"/>
      <c r="BD24" s="39">
        <f t="shared" si="79"/>
        <v>0</v>
      </c>
      <c r="BE24" s="39"/>
      <c r="BF24" s="39"/>
      <c r="BG24" s="39"/>
      <c r="BH24" s="170">
        <f t="shared" si="80"/>
        <v>0</v>
      </c>
      <c r="BJ24" s="169"/>
      <c r="BK24" s="39">
        <f>$F$24*0.04</f>
        <v>72</v>
      </c>
      <c r="BL24" s="39">
        <f t="shared" si="81"/>
        <v>10.799999999999999</v>
      </c>
      <c r="BM24" s="39">
        <f>$H$24/7</f>
        <v>514.28571428571433</v>
      </c>
      <c r="BN24" s="39"/>
      <c r="BO24" s="39"/>
      <c r="BP24" s="170">
        <f t="shared" si="82"/>
        <v>597.08571428571429</v>
      </c>
      <c r="BR24" s="169"/>
      <c r="BS24" s="39"/>
      <c r="BT24" s="39">
        <f t="shared" si="83"/>
        <v>0</v>
      </c>
      <c r="BU24" s="39"/>
      <c r="BV24" s="39"/>
      <c r="BW24" s="39"/>
      <c r="BX24" s="170">
        <f t="shared" si="84"/>
        <v>0</v>
      </c>
      <c r="BZ24" s="169"/>
      <c r="CA24" s="39">
        <f>$F$24*0.04</f>
        <v>72</v>
      </c>
      <c r="CB24" s="39">
        <f t="shared" si="85"/>
        <v>10.799999999999999</v>
      </c>
      <c r="CC24" s="39">
        <f>$H$24/7</f>
        <v>514.28571428571433</v>
      </c>
      <c r="CD24" s="39"/>
      <c r="CE24" s="39"/>
      <c r="CF24" s="170">
        <f t="shared" si="86"/>
        <v>597.08571428571429</v>
      </c>
      <c r="CH24" s="169"/>
      <c r="CI24" s="192">
        <f t="shared" si="87"/>
        <v>1800</v>
      </c>
      <c r="CJ24" s="192">
        <f t="shared" si="87"/>
        <v>270</v>
      </c>
      <c r="CK24" s="192">
        <f t="shared" si="87"/>
        <v>3600</v>
      </c>
      <c r="CL24" s="192">
        <f t="shared" si="87"/>
        <v>0</v>
      </c>
      <c r="CM24" s="192">
        <f t="shared" si="87"/>
        <v>0</v>
      </c>
      <c r="CN24" s="170">
        <f t="shared" si="88"/>
        <v>5670</v>
      </c>
      <c r="CO24" s="243" t="str">
        <f t="shared" si="44"/>
        <v>OK</v>
      </c>
    </row>
    <row r="25" spans="1:93" ht="15.75" thickBot="1" x14ac:dyDescent="0.3">
      <c r="A25" s="3"/>
      <c r="B25" s="92"/>
      <c r="C25" s="93"/>
      <c r="D25" s="160"/>
      <c r="E25" s="169"/>
      <c r="F25" s="39">
        <f t="shared" si="47"/>
        <v>0</v>
      </c>
      <c r="G25" s="39">
        <f t="shared" si="48"/>
        <v>0</v>
      </c>
      <c r="H25" s="39"/>
      <c r="I25" s="39"/>
      <c r="J25" s="39"/>
      <c r="K25" s="170">
        <f t="shared" si="49"/>
        <v>0</v>
      </c>
      <c r="L25" s="243" t="str">
        <f t="shared" si="33"/>
        <v>OK</v>
      </c>
      <c r="N25" s="169"/>
      <c r="O25" s="39"/>
      <c r="P25" s="39">
        <f t="shared" si="69"/>
        <v>0</v>
      </c>
      <c r="Q25" s="39"/>
      <c r="R25" s="39"/>
      <c r="S25" s="39"/>
      <c r="T25" s="170">
        <f t="shared" si="70"/>
        <v>0</v>
      </c>
      <c r="V25" s="169"/>
      <c r="W25" s="39"/>
      <c r="X25" s="39">
        <f t="shared" si="71"/>
        <v>0</v>
      </c>
      <c r="Y25" s="39"/>
      <c r="Z25" s="39"/>
      <c r="AA25" s="39"/>
      <c r="AB25" s="170">
        <f t="shared" si="72"/>
        <v>0</v>
      </c>
      <c r="AD25" s="169"/>
      <c r="AE25" s="39"/>
      <c r="AF25" s="39">
        <f t="shared" si="73"/>
        <v>0</v>
      </c>
      <c r="AG25" s="39"/>
      <c r="AH25" s="39"/>
      <c r="AI25" s="39"/>
      <c r="AJ25" s="170">
        <f t="shared" si="74"/>
        <v>0</v>
      </c>
      <c r="AL25" s="169"/>
      <c r="AM25" s="39"/>
      <c r="AN25" s="39">
        <f t="shared" si="75"/>
        <v>0</v>
      </c>
      <c r="AO25" s="39"/>
      <c r="AP25" s="39"/>
      <c r="AQ25" s="39"/>
      <c r="AR25" s="170">
        <f t="shared" si="76"/>
        <v>0</v>
      </c>
      <c r="AT25" s="169"/>
      <c r="AU25" s="39"/>
      <c r="AV25" s="39">
        <f t="shared" si="77"/>
        <v>0</v>
      </c>
      <c r="AW25" s="39"/>
      <c r="AX25" s="39"/>
      <c r="AY25" s="39"/>
      <c r="AZ25" s="170">
        <f t="shared" si="78"/>
        <v>0</v>
      </c>
      <c r="BB25" s="169"/>
      <c r="BC25" s="39"/>
      <c r="BD25" s="39">
        <f t="shared" si="79"/>
        <v>0</v>
      </c>
      <c r="BE25" s="39"/>
      <c r="BF25" s="39"/>
      <c r="BG25" s="39"/>
      <c r="BH25" s="170">
        <f t="shared" si="80"/>
        <v>0</v>
      </c>
      <c r="BJ25" s="169"/>
      <c r="BK25" s="39"/>
      <c r="BL25" s="39">
        <f t="shared" si="81"/>
        <v>0</v>
      </c>
      <c r="BM25" s="39"/>
      <c r="BN25" s="39"/>
      <c r="BO25" s="39"/>
      <c r="BP25" s="170">
        <f t="shared" si="82"/>
        <v>0</v>
      </c>
      <c r="BR25" s="169"/>
      <c r="BS25" s="39"/>
      <c r="BT25" s="39">
        <f t="shared" si="83"/>
        <v>0</v>
      </c>
      <c r="BU25" s="39"/>
      <c r="BV25" s="39"/>
      <c r="BW25" s="39"/>
      <c r="BX25" s="170">
        <f t="shared" si="84"/>
        <v>0</v>
      </c>
      <c r="BZ25" s="169"/>
      <c r="CA25" s="39"/>
      <c r="CB25" s="39">
        <f t="shared" si="85"/>
        <v>0</v>
      </c>
      <c r="CC25" s="39"/>
      <c r="CD25" s="39"/>
      <c r="CE25" s="39"/>
      <c r="CF25" s="170">
        <f t="shared" si="86"/>
        <v>0</v>
      </c>
      <c r="CH25" s="169"/>
      <c r="CI25" s="192">
        <f t="shared" si="87"/>
        <v>0</v>
      </c>
      <c r="CJ25" s="192">
        <f t="shared" si="87"/>
        <v>0</v>
      </c>
      <c r="CK25" s="192">
        <f t="shared" si="87"/>
        <v>0</v>
      </c>
      <c r="CL25" s="192">
        <f t="shared" si="87"/>
        <v>0</v>
      </c>
      <c r="CM25" s="192">
        <f t="shared" si="87"/>
        <v>0</v>
      </c>
      <c r="CN25" s="170">
        <f t="shared" si="88"/>
        <v>0</v>
      </c>
      <c r="CO25" s="243" t="str">
        <f t="shared" si="44"/>
        <v>OK</v>
      </c>
    </row>
    <row r="26" spans="1:93" ht="15.75" thickBot="1" x14ac:dyDescent="0.3">
      <c r="A26" s="14"/>
      <c r="B26" s="48" t="s">
        <v>38</v>
      </c>
      <c r="C26" s="85"/>
      <c r="D26" s="163"/>
      <c r="E26" s="173"/>
      <c r="F26" s="15"/>
      <c r="G26" s="15"/>
      <c r="H26" s="15"/>
      <c r="I26" s="15"/>
      <c r="J26" s="15"/>
      <c r="K26" s="174"/>
      <c r="L26" s="243" t="str">
        <f t="shared" si="33"/>
        <v>OK</v>
      </c>
      <c r="N26" s="173"/>
      <c r="O26" s="15"/>
      <c r="P26" s="15"/>
      <c r="Q26" s="15"/>
      <c r="R26" s="15"/>
      <c r="S26" s="15"/>
      <c r="T26" s="174"/>
      <c r="V26" s="173"/>
      <c r="W26" s="15"/>
      <c r="X26" s="15"/>
      <c r="Y26" s="15"/>
      <c r="Z26" s="15"/>
      <c r="AA26" s="15"/>
      <c r="AB26" s="174"/>
      <c r="AD26" s="173"/>
      <c r="AE26" s="15"/>
      <c r="AF26" s="15"/>
      <c r="AG26" s="15"/>
      <c r="AH26" s="15"/>
      <c r="AI26" s="15"/>
      <c r="AJ26" s="174"/>
      <c r="AL26" s="173"/>
      <c r="AM26" s="15"/>
      <c r="AN26" s="15"/>
      <c r="AO26" s="15"/>
      <c r="AP26" s="15"/>
      <c r="AQ26" s="15"/>
      <c r="AR26" s="174"/>
      <c r="AT26" s="173"/>
      <c r="AU26" s="15"/>
      <c r="AV26" s="15"/>
      <c r="AW26" s="15"/>
      <c r="AX26" s="15"/>
      <c r="AY26" s="15"/>
      <c r="AZ26" s="174"/>
      <c r="BB26" s="173"/>
      <c r="BC26" s="15"/>
      <c r="BD26" s="15"/>
      <c r="BE26" s="15"/>
      <c r="BF26" s="15"/>
      <c r="BG26" s="15"/>
      <c r="BH26" s="174"/>
      <c r="BJ26" s="173"/>
      <c r="BK26" s="15"/>
      <c r="BL26" s="15"/>
      <c r="BM26" s="15"/>
      <c r="BN26" s="15"/>
      <c r="BO26" s="15"/>
      <c r="BP26" s="174"/>
      <c r="BR26" s="173"/>
      <c r="BS26" s="15"/>
      <c r="BT26" s="15"/>
      <c r="BU26" s="15"/>
      <c r="BV26" s="15"/>
      <c r="BW26" s="15"/>
      <c r="BX26" s="174"/>
      <c r="BZ26" s="173"/>
      <c r="CA26" s="15"/>
      <c r="CB26" s="15"/>
      <c r="CC26" s="15"/>
      <c r="CD26" s="15"/>
      <c r="CE26" s="15"/>
      <c r="CF26" s="174"/>
      <c r="CH26" s="173"/>
      <c r="CI26" s="15"/>
      <c r="CJ26" s="15"/>
      <c r="CK26" s="15"/>
      <c r="CL26" s="15"/>
      <c r="CM26" s="15"/>
      <c r="CN26" s="174"/>
      <c r="CO26" s="243" t="str">
        <f t="shared" si="44"/>
        <v>OK</v>
      </c>
    </row>
    <row r="27" spans="1:93" ht="15.75" thickBot="1" x14ac:dyDescent="0.3">
      <c r="A27" s="3"/>
      <c r="B27" s="41" t="s">
        <v>259</v>
      </c>
      <c r="C27" s="93" t="s">
        <v>10</v>
      </c>
      <c r="D27" s="160" t="s">
        <v>41</v>
      </c>
      <c r="E27" s="169">
        <v>8</v>
      </c>
      <c r="F27" s="39">
        <f t="shared" si="47"/>
        <v>960</v>
      </c>
      <c r="G27" s="39">
        <f t="shared" si="48"/>
        <v>144</v>
      </c>
      <c r="H27" s="39"/>
      <c r="I27" s="39"/>
      <c r="J27" s="39"/>
      <c r="K27" s="170">
        <f t="shared" si="49"/>
        <v>1104</v>
      </c>
      <c r="L27" s="243" t="str">
        <f t="shared" si="33"/>
        <v>OK</v>
      </c>
      <c r="N27" s="169"/>
      <c r="O27" s="39">
        <f>$F$27*0.1</f>
        <v>96</v>
      </c>
      <c r="P27" s="39">
        <f t="shared" ref="P27:P31" si="89">O27*0.15</f>
        <v>14.399999999999999</v>
      </c>
      <c r="Q27" s="39"/>
      <c r="R27" s="39"/>
      <c r="S27" s="39"/>
      <c r="T27" s="170">
        <f t="shared" ref="T27:T31" si="90">O27+P27+Q27+R27+S27</f>
        <v>110.4</v>
      </c>
      <c r="V27" s="169"/>
      <c r="W27" s="39">
        <f>$F$27*0.1</f>
        <v>96</v>
      </c>
      <c r="X27" s="39">
        <f t="shared" ref="X27:X31" si="91">W27*0.15</f>
        <v>14.399999999999999</v>
      </c>
      <c r="Y27" s="39"/>
      <c r="Z27" s="39"/>
      <c r="AA27" s="39"/>
      <c r="AB27" s="170">
        <f t="shared" ref="AB27:AB31" si="92">W27+X27+Y27+Z27+AA27</f>
        <v>110.4</v>
      </c>
      <c r="AD27" s="169"/>
      <c r="AE27" s="39">
        <f>$F$27*0.2</f>
        <v>192</v>
      </c>
      <c r="AF27" s="39">
        <f t="shared" ref="AF27:AF31" si="93">AE27*0.15</f>
        <v>28.799999999999997</v>
      </c>
      <c r="AG27" s="39"/>
      <c r="AH27" s="39"/>
      <c r="AI27" s="39"/>
      <c r="AJ27" s="170">
        <f t="shared" ref="AJ27:AJ31" si="94">AE27+AF27+AG27+AH27+AI27</f>
        <v>220.8</v>
      </c>
      <c r="AL27" s="169"/>
      <c r="AM27" s="39">
        <f>$F$27*0.4</f>
        <v>384</v>
      </c>
      <c r="AN27" s="39">
        <f t="shared" ref="AN27:AN31" si="95">AM27*0.15</f>
        <v>57.599999999999994</v>
      </c>
      <c r="AO27" s="39"/>
      <c r="AP27" s="39"/>
      <c r="AQ27" s="39"/>
      <c r="AR27" s="170">
        <f t="shared" ref="AR27:AR31" si="96">AM27+AN27+AO27+AP27+AQ27</f>
        <v>441.6</v>
      </c>
      <c r="AT27" s="169"/>
      <c r="AU27" s="39">
        <f>$F$27*0.2</f>
        <v>192</v>
      </c>
      <c r="AV27" s="39">
        <f t="shared" ref="AV27:AV31" si="97">AU27*0.15</f>
        <v>28.799999999999997</v>
      </c>
      <c r="AW27" s="39"/>
      <c r="AX27" s="39"/>
      <c r="AY27" s="39"/>
      <c r="AZ27" s="170">
        <f t="shared" ref="AZ27:AZ31" si="98">AU27+AV27+AW27+AX27+AY27</f>
        <v>220.8</v>
      </c>
      <c r="BB27" s="169"/>
      <c r="BC27" s="39"/>
      <c r="BD27" s="39">
        <f t="shared" ref="BD27:BD31" si="99">BC27*0.15</f>
        <v>0</v>
      </c>
      <c r="BE27" s="39"/>
      <c r="BF27" s="39"/>
      <c r="BG27" s="39"/>
      <c r="BH27" s="170">
        <f t="shared" ref="BH27:BH31" si="100">BC27+BD27+BE27+BF27+BG27</f>
        <v>0</v>
      </c>
      <c r="BJ27" s="169"/>
      <c r="BK27" s="39"/>
      <c r="BL27" s="39">
        <f t="shared" ref="BL27:BL31" si="101">BK27*0.15</f>
        <v>0</v>
      </c>
      <c r="BM27" s="39"/>
      <c r="BN27" s="39"/>
      <c r="BO27" s="39"/>
      <c r="BP27" s="170">
        <f t="shared" ref="BP27:BP31" si="102">BK27+BL27+BM27+BN27+BO27</f>
        <v>0</v>
      </c>
      <c r="BR27" s="169"/>
      <c r="BS27" s="39"/>
      <c r="BT27" s="39">
        <f t="shared" ref="BT27:BT31" si="103">BS27*0.15</f>
        <v>0</v>
      </c>
      <c r="BU27" s="39"/>
      <c r="BV27" s="39"/>
      <c r="BW27" s="39"/>
      <c r="BX27" s="170">
        <f t="shared" ref="BX27:BX31" si="104">BS27+BT27+BU27+BV27+BW27</f>
        <v>0</v>
      </c>
      <c r="BZ27" s="169"/>
      <c r="CA27" s="39"/>
      <c r="CB27" s="39">
        <f t="shared" ref="CB27:CB31" si="105">CA27*0.15</f>
        <v>0</v>
      </c>
      <c r="CC27" s="39"/>
      <c r="CD27" s="39"/>
      <c r="CE27" s="39"/>
      <c r="CF27" s="170">
        <f t="shared" ref="CF27:CF31" si="106">CA27+CB27+CC27+CD27+CE27</f>
        <v>0</v>
      </c>
      <c r="CH27" s="169"/>
      <c r="CI27" s="192">
        <f t="shared" ref="CI27:CM31" si="107">O27+W27+AE27+AM27+AU27+BC27+BK27+BS27+CA27</f>
        <v>960</v>
      </c>
      <c r="CJ27" s="192">
        <f t="shared" si="107"/>
        <v>144</v>
      </c>
      <c r="CK27" s="192">
        <f t="shared" si="107"/>
        <v>0</v>
      </c>
      <c r="CL27" s="192">
        <f t="shared" si="107"/>
        <v>0</v>
      </c>
      <c r="CM27" s="192">
        <f t="shared" si="107"/>
        <v>0</v>
      </c>
      <c r="CN27" s="170">
        <f t="shared" ref="CN27:CN31" si="108">CI27+CJ27+CK27+CL27+CM27</f>
        <v>1104</v>
      </c>
      <c r="CO27" s="243" t="str">
        <f t="shared" si="44"/>
        <v>OK</v>
      </c>
    </row>
    <row r="28" spans="1:93" s="40" customFormat="1" ht="15.75" thickBot="1" x14ac:dyDescent="0.3">
      <c r="A28" s="3"/>
      <c r="B28" s="92" t="s">
        <v>156</v>
      </c>
      <c r="C28" s="93" t="s">
        <v>10</v>
      </c>
      <c r="D28" s="160" t="s">
        <v>41</v>
      </c>
      <c r="E28" s="169">
        <v>35</v>
      </c>
      <c r="F28" s="39">
        <f t="shared" si="47"/>
        <v>4200</v>
      </c>
      <c r="G28" s="39">
        <f t="shared" si="48"/>
        <v>630</v>
      </c>
      <c r="H28" s="39"/>
      <c r="I28" s="39"/>
      <c r="J28" s="39"/>
      <c r="K28" s="170">
        <f t="shared" si="49"/>
        <v>4830</v>
      </c>
      <c r="L28" s="243" t="str">
        <f t="shared" si="33"/>
        <v>OK</v>
      </c>
      <c r="N28" s="169"/>
      <c r="O28" s="39"/>
      <c r="P28" s="39">
        <f t="shared" si="89"/>
        <v>0</v>
      </c>
      <c r="Q28" s="39"/>
      <c r="R28" s="39"/>
      <c r="S28" s="39"/>
      <c r="T28" s="170">
        <f t="shared" si="90"/>
        <v>0</v>
      </c>
      <c r="V28" s="169"/>
      <c r="W28" s="39">
        <f>$F$28*0.1</f>
        <v>420</v>
      </c>
      <c r="X28" s="39">
        <f t="shared" si="91"/>
        <v>63</v>
      </c>
      <c r="Y28" s="39"/>
      <c r="Z28" s="39">
        <f>$I$28*0.15</f>
        <v>0</v>
      </c>
      <c r="AA28" s="39"/>
      <c r="AB28" s="170">
        <f t="shared" si="92"/>
        <v>483</v>
      </c>
      <c r="AD28" s="169"/>
      <c r="AE28" s="39">
        <f>$F$28*0.15</f>
        <v>630</v>
      </c>
      <c r="AF28" s="39">
        <f t="shared" si="93"/>
        <v>94.5</v>
      </c>
      <c r="AG28" s="39"/>
      <c r="AH28" s="39">
        <f>$I$28*0.15</f>
        <v>0</v>
      </c>
      <c r="AI28" s="39"/>
      <c r="AJ28" s="170">
        <f t="shared" si="94"/>
        <v>724.5</v>
      </c>
      <c r="AL28" s="169"/>
      <c r="AM28" s="39">
        <f>$F$28*0.2</f>
        <v>840</v>
      </c>
      <c r="AN28" s="39">
        <f t="shared" si="95"/>
        <v>126</v>
      </c>
      <c r="AO28" s="39"/>
      <c r="AP28" s="39">
        <f>$I$28*0.15</f>
        <v>0</v>
      </c>
      <c r="AQ28" s="39"/>
      <c r="AR28" s="170">
        <f t="shared" si="96"/>
        <v>966</v>
      </c>
      <c r="AT28" s="169"/>
      <c r="AU28" s="39">
        <f>$F$28*0.15</f>
        <v>630</v>
      </c>
      <c r="AV28" s="39">
        <f t="shared" si="97"/>
        <v>94.5</v>
      </c>
      <c r="AW28" s="39"/>
      <c r="AX28" s="39">
        <f>$I$28*0.15</f>
        <v>0</v>
      </c>
      <c r="AY28" s="39"/>
      <c r="AZ28" s="170">
        <f t="shared" si="98"/>
        <v>724.5</v>
      </c>
      <c r="BB28" s="169"/>
      <c r="BC28" s="39">
        <f>$F$28*0.15</f>
        <v>630</v>
      </c>
      <c r="BD28" s="39">
        <f t="shared" si="99"/>
        <v>94.5</v>
      </c>
      <c r="BE28" s="39"/>
      <c r="BF28" s="39">
        <f>$I$28*0.15</f>
        <v>0</v>
      </c>
      <c r="BG28" s="39"/>
      <c r="BH28" s="170">
        <f t="shared" si="100"/>
        <v>724.5</v>
      </c>
      <c r="BJ28" s="169"/>
      <c r="BK28" s="39"/>
      <c r="BL28" s="39">
        <f t="shared" si="101"/>
        <v>0</v>
      </c>
      <c r="BM28" s="39"/>
      <c r="BN28" s="39"/>
      <c r="BO28" s="39"/>
      <c r="BP28" s="170">
        <f t="shared" si="102"/>
        <v>0</v>
      </c>
      <c r="BR28" s="169"/>
      <c r="BS28" s="39">
        <f>$F$28*0.15</f>
        <v>630</v>
      </c>
      <c r="BT28" s="39">
        <f t="shared" si="103"/>
        <v>94.5</v>
      </c>
      <c r="BU28" s="39"/>
      <c r="BV28" s="39">
        <f>$I$28*0.15</f>
        <v>0</v>
      </c>
      <c r="BW28" s="39"/>
      <c r="BX28" s="170">
        <f t="shared" si="104"/>
        <v>724.5</v>
      </c>
      <c r="BZ28" s="169"/>
      <c r="CA28" s="39">
        <f>$F$28*0.1</f>
        <v>420</v>
      </c>
      <c r="CB28" s="39">
        <f t="shared" si="105"/>
        <v>63</v>
      </c>
      <c r="CC28" s="39"/>
      <c r="CD28" s="39">
        <f>$I$28*0.1</f>
        <v>0</v>
      </c>
      <c r="CE28" s="39"/>
      <c r="CF28" s="170">
        <f t="shared" si="106"/>
        <v>483</v>
      </c>
      <c r="CH28" s="169"/>
      <c r="CI28" s="192">
        <f t="shared" si="107"/>
        <v>4200</v>
      </c>
      <c r="CJ28" s="192">
        <f t="shared" si="107"/>
        <v>630</v>
      </c>
      <c r="CK28" s="192">
        <f t="shared" si="107"/>
        <v>0</v>
      </c>
      <c r="CL28" s="192">
        <f t="shared" si="107"/>
        <v>0</v>
      </c>
      <c r="CM28" s="192">
        <f t="shared" si="107"/>
        <v>0</v>
      </c>
      <c r="CN28" s="170">
        <f t="shared" si="108"/>
        <v>4830</v>
      </c>
      <c r="CO28" s="243" t="str">
        <f t="shared" si="44"/>
        <v>OK</v>
      </c>
    </row>
    <row r="29" spans="1:93" ht="16.5" customHeight="1" thickBot="1" x14ac:dyDescent="0.3">
      <c r="A29" s="3"/>
      <c r="B29" s="92" t="s">
        <v>126</v>
      </c>
      <c r="C29" s="93" t="s">
        <v>10</v>
      </c>
      <c r="D29" s="160" t="s">
        <v>41</v>
      </c>
      <c r="E29" s="169">
        <v>7</v>
      </c>
      <c r="F29" s="39">
        <f t="shared" si="47"/>
        <v>840</v>
      </c>
      <c r="G29" s="39">
        <f t="shared" si="48"/>
        <v>126</v>
      </c>
      <c r="H29" s="39"/>
      <c r="I29" s="39"/>
      <c r="J29" s="39"/>
      <c r="K29" s="170">
        <f t="shared" si="49"/>
        <v>966</v>
      </c>
      <c r="L29" s="243" t="str">
        <f t="shared" si="33"/>
        <v>OK</v>
      </c>
      <c r="N29" s="169"/>
      <c r="O29" s="39"/>
      <c r="P29" s="39">
        <f t="shared" si="89"/>
        <v>0</v>
      </c>
      <c r="Q29" s="39"/>
      <c r="R29" s="39"/>
      <c r="S29" s="39"/>
      <c r="T29" s="170">
        <f t="shared" si="90"/>
        <v>0</v>
      </c>
      <c r="V29" s="169"/>
      <c r="W29" s="39">
        <f>$F$29*0.1</f>
        <v>84</v>
      </c>
      <c r="X29" s="39">
        <f t="shared" si="91"/>
        <v>12.6</v>
      </c>
      <c r="Y29" s="39"/>
      <c r="Z29" s="39">
        <f>$I$29*0.15</f>
        <v>0</v>
      </c>
      <c r="AA29" s="39"/>
      <c r="AB29" s="170">
        <f t="shared" si="92"/>
        <v>96.6</v>
      </c>
      <c r="AD29" s="169"/>
      <c r="AE29" s="39">
        <f>$F$29*0.15</f>
        <v>126</v>
      </c>
      <c r="AF29" s="39">
        <f t="shared" si="93"/>
        <v>18.899999999999999</v>
      </c>
      <c r="AG29" s="39"/>
      <c r="AH29" s="39">
        <f>$I$29*0.15</f>
        <v>0</v>
      </c>
      <c r="AI29" s="39"/>
      <c r="AJ29" s="170">
        <f t="shared" si="94"/>
        <v>144.9</v>
      </c>
      <c r="AL29" s="169"/>
      <c r="AM29" s="39">
        <f>$F$29*0.2</f>
        <v>168</v>
      </c>
      <c r="AN29" s="39">
        <f t="shared" si="95"/>
        <v>25.2</v>
      </c>
      <c r="AO29" s="39"/>
      <c r="AP29" s="39">
        <f>$I$29*0.15</f>
        <v>0</v>
      </c>
      <c r="AQ29" s="39"/>
      <c r="AR29" s="170">
        <f t="shared" si="96"/>
        <v>193.2</v>
      </c>
      <c r="AT29" s="169"/>
      <c r="AU29" s="39">
        <f>$F$29*0.15</f>
        <v>126</v>
      </c>
      <c r="AV29" s="39">
        <f t="shared" si="97"/>
        <v>18.899999999999999</v>
      </c>
      <c r="AW29" s="39"/>
      <c r="AX29" s="39">
        <f>$I$29*0.15</f>
        <v>0</v>
      </c>
      <c r="AY29" s="39"/>
      <c r="AZ29" s="170">
        <f t="shared" si="98"/>
        <v>144.9</v>
      </c>
      <c r="BB29" s="169"/>
      <c r="BC29" s="39">
        <f>$F$29*0.15</f>
        <v>126</v>
      </c>
      <c r="BD29" s="39">
        <f t="shared" si="99"/>
        <v>18.899999999999999</v>
      </c>
      <c r="BE29" s="39"/>
      <c r="BF29" s="39">
        <f>$I$29*0.15</f>
        <v>0</v>
      </c>
      <c r="BG29" s="39"/>
      <c r="BH29" s="170">
        <f t="shared" si="100"/>
        <v>144.9</v>
      </c>
      <c r="BJ29" s="169"/>
      <c r="BK29" s="39"/>
      <c r="BL29" s="39">
        <f t="shared" si="101"/>
        <v>0</v>
      </c>
      <c r="BM29" s="39"/>
      <c r="BN29" s="39"/>
      <c r="BO29" s="39"/>
      <c r="BP29" s="170">
        <f t="shared" si="102"/>
        <v>0</v>
      </c>
      <c r="BR29" s="169"/>
      <c r="BS29" s="39">
        <f>$F$29*0.15</f>
        <v>126</v>
      </c>
      <c r="BT29" s="39">
        <f t="shared" si="103"/>
        <v>18.899999999999999</v>
      </c>
      <c r="BU29" s="39"/>
      <c r="BV29" s="39">
        <f>$I$29*0.15</f>
        <v>0</v>
      </c>
      <c r="BW29" s="39"/>
      <c r="BX29" s="170">
        <f t="shared" si="104"/>
        <v>144.9</v>
      </c>
      <c r="BZ29" s="169"/>
      <c r="CA29" s="39">
        <f>$F$29*0.1</f>
        <v>84</v>
      </c>
      <c r="CB29" s="39">
        <f t="shared" si="105"/>
        <v>12.6</v>
      </c>
      <c r="CC29" s="39"/>
      <c r="CD29" s="39">
        <f>$I$29*0.1</f>
        <v>0</v>
      </c>
      <c r="CE29" s="39"/>
      <c r="CF29" s="170">
        <f t="shared" si="106"/>
        <v>96.6</v>
      </c>
      <c r="CH29" s="169"/>
      <c r="CI29" s="192">
        <f t="shared" si="107"/>
        <v>840</v>
      </c>
      <c r="CJ29" s="192">
        <f t="shared" si="107"/>
        <v>126</v>
      </c>
      <c r="CK29" s="192">
        <f t="shared" si="107"/>
        <v>0</v>
      </c>
      <c r="CL29" s="192">
        <f t="shared" si="107"/>
        <v>0</v>
      </c>
      <c r="CM29" s="192">
        <f t="shared" si="107"/>
        <v>0</v>
      </c>
      <c r="CN29" s="170">
        <f t="shared" si="108"/>
        <v>966</v>
      </c>
      <c r="CO29" s="243" t="str">
        <f t="shared" si="44"/>
        <v>OK</v>
      </c>
    </row>
    <row r="30" spans="1:93" ht="15.75" thickBot="1" x14ac:dyDescent="0.3">
      <c r="A30" s="3"/>
      <c r="B30" s="92" t="s">
        <v>40</v>
      </c>
      <c r="C30" s="93" t="s">
        <v>10</v>
      </c>
      <c r="D30" s="160" t="s">
        <v>41</v>
      </c>
      <c r="E30" s="169">
        <v>2</v>
      </c>
      <c r="F30" s="39">
        <f t="shared" si="47"/>
        <v>240</v>
      </c>
      <c r="G30" s="39">
        <f t="shared" si="48"/>
        <v>36</v>
      </c>
      <c r="H30" s="39"/>
      <c r="I30" s="39"/>
      <c r="J30" s="39"/>
      <c r="K30" s="170">
        <f t="shared" si="49"/>
        <v>276</v>
      </c>
      <c r="L30" s="243" t="str">
        <f t="shared" si="33"/>
        <v>OK</v>
      </c>
      <c r="N30" s="169"/>
      <c r="O30" s="39"/>
      <c r="P30" s="39">
        <f t="shared" si="89"/>
        <v>0</v>
      </c>
      <c r="Q30" s="39"/>
      <c r="R30" s="39"/>
      <c r="S30" s="39"/>
      <c r="T30" s="170">
        <f t="shared" si="90"/>
        <v>0</v>
      </c>
      <c r="V30" s="169"/>
      <c r="W30" s="39"/>
      <c r="X30" s="39">
        <f t="shared" si="91"/>
        <v>0</v>
      </c>
      <c r="Y30" s="39"/>
      <c r="Z30" s="39"/>
      <c r="AA30" s="39"/>
      <c r="AB30" s="170">
        <f t="shared" si="92"/>
        <v>0</v>
      </c>
      <c r="AD30" s="169"/>
      <c r="AE30" s="39"/>
      <c r="AF30" s="39">
        <f t="shared" si="93"/>
        <v>0</v>
      </c>
      <c r="AG30" s="39"/>
      <c r="AH30" s="39"/>
      <c r="AI30" s="39"/>
      <c r="AJ30" s="170">
        <f t="shared" si="94"/>
        <v>0</v>
      </c>
      <c r="AL30" s="169"/>
      <c r="AM30" s="39"/>
      <c r="AN30" s="39">
        <f t="shared" si="95"/>
        <v>0</v>
      </c>
      <c r="AO30" s="39"/>
      <c r="AP30" s="39"/>
      <c r="AQ30" s="39"/>
      <c r="AR30" s="170">
        <f t="shared" si="96"/>
        <v>0</v>
      </c>
      <c r="AT30" s="169"/>
      <c r="AU30" s="39"/>
      <c r="AV30" s="39">
        <f t="shared" si="97"/>
        <v>0</v>
      </c>
      <c r="AW30" s="39"/>
      <c r="AX30" s="39"/>
      <c r="AY30" s="39"/>
      <c r="AZ30" s="170">
        <f t="shared" si="98"/>
        <v>0</v>
      </c>
      <c r="BB30" s="169"/>
      <c r="BC30" s="39"/>
      <c r="BD30" s="39">
        <f t="shared" si="99"/>
        <v>0</v>
      </c>
      <c r="BE30" s="39"/>
      <c r="BF30" s="39"/>
      <c r="BG30" s="39"/>
      <c r="BH30" s="170">
        <f t="shared" si="100"/>
        <v>0</v>
      </c>
      <c r="BJ30" s="169"/>
      <c r="BK30" s="39"/>
      <c r="BL30" s="39">
        <f t="shared" si="101"/>
        <v>0</v>
      </c>
      <c r="BM30" s="39"/>
      <c r="BN30" s="39"/>
      <c r="BO30" s="39"/>
      <c r="BP30" s="170">
        <f t="shared" si="102"/>
        <v>0</v>
      </c>
      <c r="BR30" s="169"/>
      <c r="BS30" s="39"/>
      <c r="BT30" s="39">
        <f t="shared" si="103"/>
        <v>0</v>
      </c>
      <c r="BU30" s="39"/>
      <c r="BV30" s="39"/>
      <c r="BW30" s="39"/>
      <c r="BX30" s="170">
        <f t="shared" si="104"/>
        <v>0</v>
      </c>
      <c r="BZ30" s="169"/>
      <c r="CA30" s="39">
        <f>F30</f>
        <v>240</v>
      </c>
      <c r="CB30" s="39">
        <f t="shared" si="105"/>
        <v>36</v>
      </c>
      <c r="CC30" s="39"/>
      <c r="CD30" s="39"/>
      <c r="CE30" s="39"/>
      <c r="CF30" s="170">
        <f t="shared" si="106"/>
        <v>276</v>
      </c>
      <c r="CH30" s="169"/>
      <c r="CI30" s="192">
        <f t="shared" si="107"/>
        <v>240</v>
      </c>
      <c r="CJ30" s="192">
        <f t="shared" si="107"/>
        <v>36</v>
      </c>
      <c r="CK30" s="192">
        <f t="shared" si="107"/>
        <v>0</v>
      </c>
      <c r="CL30" s="192">
        <f t="shared" si="107"/>
        <v>0</v>
      </c>
      <c r="CM30" s="192">
        <f t="shared" si="107"/>
        <v>0</v>
      </c>
      <c r="CN30" s="170">
        <f t="shared" si="108"/>
        <v>276</v>
      </c>
      <c r="CO30" s="243" t="str">
        <f t="shared" si="44"/>
        <v>OK</v>
      </c>
    </row>
    <row r="31" spans="1:93" ht="15.75" thickBot="1" x14ac:dyDescent="0.3">
      <c r="A31" s="3"/>
      <c r="B31" s="92"/>
      <c r="C31" s="93"/>
      <c r="D31" s="160"/>
      <c r="E31" s="169"/>
      <c r="F31" s="39">
        <f t="shared" si="47"/>
        <v>0</v>
      </c>
      <c r="G31" s="39">
        <f t="shared" si="48"/>
        <v>0</v>
      </c>
      <c r="H31" s="39"/>
      <c r="I31" s="39"/>
      <c r="J31" s="39"/>
      <c r="K31" s="170">
        <f t="shared" si="49"/>
        <v>0</v>
      </c>
      <c r="L31" s="243" t="str">
        <f t="shared" si="33"/>
        <v>OK</v>
      </c>
      <c r="N31" s="169"/>
      <c r="O31" s="39"/>
      <c r="P31" s="39">
        <f t="shared" si="89"/>
        <v>0</v>
      </c>
      <c r="Q31" s="39"/>
      <c r="R31" s="39"/>
      <c r="S31" s="39"/>
      <c r="T31" s="170">
        <f t="shared" si="90"/>
        <v>0</v>
      </c>
      <c r="V31" s="169"/>
      <c r="W31" s="39"/>
      <c r="X31" s="39">
        <f t="shared" si="91"/>
        <v>0</v>
      </c>
      <c r="Y31" s="39"/>
      <c r="Z31" s="39"/>
      <c r="AA31" s="39"/>
      <c r="AB31" s="170">
        <f t="shared" si="92"/>
        <v>0</v>
      </c>
      <c r="AD31" s="169"/>
      <c r="AE31" s="39"/>
      <c r="AF31" s="39">
        <f t="shared" si="93"/>
        <v>0</v>
      </c>
      <c r="AG31" s="39"/>
      <c r="AH31" s="39"/>
      <c r="AI31" s="39"/>
      <c r="AJ31" s="170">
        <f t="shared" si="94"/>
        <v>0</v>
      </c>
      <c r="AL31" s="169"/>
      <c r="AM31" s="39"/>
      <c r="AN31" s="39">
        <f t="shared" si="95"/>
        <v>0</v>
      </c>
      <c r="AO31" s="39"/>
      <c r="AP31" s="39"/>
      <c r="AQ31" s="39"/>
      <c r="AR31" s="170">
        <f t="shared" si="96"/>
        <v>0</v>
      </c>
      <c r="AT31" s="169"/>
      <c r="AU31" s="39"/>
      <c r="AV31" s="39">
        <f t="shared" si="97"/>
        <v>0</v>
      </c>
      <c r="AW31" s="39"/>
      <c r="AX31" s="39"/>
      <c r="AY31" s="39"/>
      <c r="AZ31" s="170">
        <f t="shared" si="98"/>
        <v>0</v>
      </c>
      <c r="BB31" s="169"/>
      <c r="BC31" s="39"/>
      <c r="BD31" s="39">
        <f t="shared" si="99"/>
        <v>0</v>
      </c>
      <c r="BE31" s="39"/>
      <c r="BF31" s="39"/>
      <c r="BG31" s="39"/>
      <c r="BH31" s="170">
        <f t="shared" si="100"/>
        <v>0</v>
      </c>
      <c r="BJ31" s="169"/>
      <c r="BK31" s="39"/>
      <c r="BL31" s="39">
        <f t="shared" si="101"/>
        <v>0</v>
      </c>
      <c r="BM31" s="39"/>
      <c r="BN31" s="39"/>
      <c r="BO31" s="39"/>
      <c r="BP31" s="170">
        <f t="shared" si="102"/>
        <v>0</v>
      </c>
      <c r="BR31" s="169"/>
      <c r="BS31" s="39"/>
      <c r="BT31" s="39">
        <f t="shared" si="103"/>
        <v>0</v>
      </c>
      <c r="BU31" s="39"/>
      <c r="BV31" s="39"/>
      <c r="BW31" s="39"/>
      <c r="BX31" s="170">
        <f t="shared" si="104"/>
        <v>0</v>
      </c>
      <c r="BZ31" s="169"/>
      <c r="CA31" s="39"/>
      <c r="CB31" s="39">
        <f t="shared" si="105"/>
        <v>0</v>
      </c>
      <c r="CC31" s="39"/>
      <c r="CD31" s="39"/>
      <c r="CE31" s="39"/>
      <c r="CF31" s="170">
        <f t="shared" si="106"/>
        <v>0</v>
      </c>
      <c r="CH31" s="169"/>
      <c r="CI31" s="192">
        <f t="shared" si="107"/>
        <v>0</v>
      </c>
      <c r="CJ31" s="192">
        <f t="shared" si="107"/>
        <v>0</v>
      </c>
      <c r="CK31" s="192">
        <f t="shared" si="107"/>
        <v>0</v>
      </c>
      <c r="CL31" s="192">
        <f t="shared" si="107"/>
        <v>0</v>
      </c>
      <c r="CM31" s="192">
        <f t="shared" si="107"/>
        <v>0</v>
      </c>
      <c r="CN31" s="170">
        <f t="shared" si="108"/>
        <v>0</v>
      </c>
      <c r="CO31" s="243" t="str">
        <f t="shared" si="44"/>
        <v>OK</v>
      </c>
    </row>
    <row r="32" spans="1:93" ht="16.5" thickBot="1" x14ac:dyDescent="0.3">
      <c r="A32" s="1"/>
      <c r="B32" s="78" t="s">
        <v>83</v>
      </c>
      <c r="C32" s="2"/>
      <c r="D32" s="162"/>
      <c r="E32" s="171"/>
      <c r="F32" s="50">
        <f t="shared" ref="F32:K32" si="109">SUM(F14:F31)</f>
        <v>13080</v>
      </c>
      <c r="G32" s="50">
        <f t="shared" si="109"/>
        <v>1962</v>
      </c>
      <c r="H32" s="50">
        <f t="shared" si="109"/>
        <v>4800</v>
      </c>
      <c r="I32" s="50">
        <f t="shared" si="109"/>
        <v>0</v>
      </c>
      <c r="J32" s="50">
        <f t="shared" si="109"/>
        <v>0</v>
      </c>
      <c r="K32" s="175">
        <f t="shared" si="109"/>
        <v>19842</v>
      </c>
      <c r="L32" s="243" t="str">
        <f t="shared" si="33"/>
        <v>OK</v>
      </c>
      <c r="N32" s="171"/>
      <c r="O32" s="50">
        <f t="shared" ref="O32:T32" si="110">SUM(O14:O31)</f>
        <v>2112</v>
      </c>
      <c r="P32" s="50">
        <f t="shared" si="110"/>
        <v>316.79999999999995</v>
      </c>
      <c r="Q32" s="50">
        <f t="shared" si="110"/>
        <v>1714.2857142857142</v>
      </c>
      <c r="R32" s="50">
        <f t="shared" si="110"/>
        <v>0</v>
      </c>
      <c r="S32" s="50">
        <f t="shared" si="110"/>
        <v>0</v>
      </c>
      <c r="T32" s="175">
        <f t="shared" si="110"/>
        <v>4143.0857142857139</v>
      </c>
      <c r="V32" s="171"/>
      <c r="W32" s="50">
        <f t="shared" ref="W32:AB32" si="111">SUM(W14:W31)</f>
        <v>960</v>
      </c>
      <c r="X32" s="50">
        <f t="shared" si="111"/>
        <v>144</v>
      </c>
      <c r="Y32" s="50">
        <f t="shared" si="111"/>
        <v>514.28571428571433</v>
      </c>
      <c r="Z32" s="50">
        <f t="shared" si="111"/>
        <v>0</v>
      </c>
      <c r="AA32" s="50">
        <f t="shared" si="111"/>
        <v>0</v>
      </c>
      <c r="AB32" s="175">
        <f t="shared" si="111"/>
        <v>1618.2857142857142</v>
      </c>
      <c r="AD32" s="171"/>
      <c r="AE32" s="50">
        <f t="shared" ref="AE32:AJ32" si="112">SUM(AE14:AE31)</f>
        <v>2568</v>
      </c>
      <c r="AF32" s="50">
        <f t="shared" si="112"/>
        <v>385.2</v>
      </c>
      <c r="AG32" s="50">
        <f t="shared" si="112"/>
        <v>514.28571428571433</v>
      </c>
      <c r="AH32" s="50">
        <f t="shared" si="112"/>
        <v>0</v>
      </c>
      <c r="AI32" s="50">
        <f t="shared" si="112"/>
        <v>0</v>
      </c>
      <c r="AJ32" s="175">
        <f t="shared" si="112"/>
        <v>3467.4857142857145</v>
      </c>
      <c r="AL32" s="171"/>
      <c r="AM32" s="50">
        <f t="shared" ref="AM32:AR32" si="113">SUM(AM14:AM31)</f>
        <v>2652</v>
      </c>
      <c r="AN32" s="50">
        <f t="shared" si="113"/>
        <v>397.8</v>
      </c>
      <c r="AO32" s="50">
        <f t="shared" si="113"/>
        <v>514.28571428571433</v>
      </c>
      <c r="AP32" s="50">
        <f t="shared" si="113"/>
        <v>0</v>
      </c>
      <c r="AQ32" s="50">
        <f t="shared" si="113"/>
        <v>0</v>
      </c>
      <c r="AR32" s="175">
        <f t="shared" si="113"/>
        <v>3564.0857142857139</v>
      </c>
      <c r="AT32" s="171"/>
      <c r="AU32" s="50">
        <f t="shared" ref="AU32:AZ32" si="114">SUM(AU14:AU31)</f>
        <v>2388</v>
      </c>
      <c r="AV32" s="50">
        <f t="shared" si="114"/>
        <v>358.2</v>
      </c>
      <c r="AW32" s="50">
        <f t="shared" si="114"/>
        <v>514.28571428571433</v>
      </c>
      <c r="AX32" s="50">
        <f t="shared" si="114"/>
        <v>0</v>
      </c>
      <c r="AY32" s="50">
        <f t="shared" si="114"/>
        <v>0</v>
      </c>
      <c r="AZ32" s="175">
        <f t="shared" si="114"/>
        <v>3260.4857142857145</v>
      </c>
      <c r="BB32" s="171"/>
      <c r="BC32" s="50">
        <f t="shared" ref="BC32:BH32" si="115">SUM(BC14:BC31)</f>
        <v>756</v>
      </c>
      <c r="BD32" s="50">
        <f t="shared" si="115"/>
        <v>113.4</v>
      </c>
      <c r="BE32" s="50">
        <f t="shared" si="115"/>
        <v>0</v>
      </c>
      <c r="BF32" s="50">
        <f t="shared" si="115"/>
        <v>0</v>
      </c>
      <c r="BG32" s="50">
        <f t="shared" si="115"/>
        <v>0</v>
      </c>
      <c r="BH32" s="175">
        <f t="shared" si="115"/>
        <v>869.4</v>
      </c>
      <c r="BJ32" s="171"/>
      <c r="BK32" s="50">
        <f t="shared" ref="BK32:BP32" si="116">SUM(BK14:BK31)</f>
        <v>72</v>
      </c>
      <c r="BL32" s="50">
        <f t="shared" si="116"/>
        <v>10.799999999999999</v>
      </c>
      <c r="BM32" s="50">
        <f t="shared" si="116"/>
        <v>514.28571428571433</v>
      </c>
      <c r="BN32" s="50">
        <f t="shared" si="116"/>
        <v>0</v>
      </c>
      <c r="BO32" s="50">
        <f t="shared" si="116"/>
        <v>0</v>
      </c>
      <c r="BP32" s="175">
        <f t="shared" si="116"/>
        <v>597.08571428571429</v>
      </c>
      <c r="BR32" s="171"/>
      <c r="BS32" s="50">
        <f t="shared" ref="BS32:BX32" si="117">SUM(BS14:BS31)</f>
        <v>756</v>
      </c>
      <c r="BT32" s="50">
        <f t="shared" si="117"/>
        <v>113.4</v>
      </c>
      <c r="BU32" s="50">
        <f t="shared" si="117"/>
        <v>0</v>
      </c>
      <c r="BV32" s="50">
        <f t="shared" si="117"/>
        <v>0</v>
      </c>
      <c r="BW32" s="50">
        <f t="shared" si="117"/>
        <v>0</v>
      </c>
      <c r="BX32" s="175">
        <f t="shared" si="117"/>
        <v>869.4</v>
      </c>
      <c r="BZ32" s="171"/>
      <c r="CA32" s="50">
        <f t="shared" ref="CA32:CF32" si="118">SUM(CA14:CA31)</f>
        <v>816</v>
      </c>
      <c r="CB32" s="50">
        <f t="shared" si="118"/>
        <v>122.39999999999999</v>
      </c>
      <c r="CC32" s="50">
        <f t="shared" si="118"/>
        <v>514.28571428571433</v>
      </c>
      <c r="CD32" s="50">
        <f t="shared" si="118"/>
        <v>0</v>
      </c>
      <c r="CE32" s="50">
        <f t="shared" si="118"/>
        <v>0</v>
      </c>
      <c r="CF32" s="175">
        <f t="shared" si="118"/>
        <v>1452.6857142857143</v>
      </c>
      <c r="CH32" s="171"/>
      <c r="CI32" s="50">
        <f t="shared" ref="CI32:CN32" si="119">SUM(CI14:CI31)</f>
        <v>13080</v>
      </c>
      <c r="CJ32" s="50">
        <f t="shared" si="119"/>
        <v>1962</v>
      </c>
      <c r="CK32" s="50">
        <f t="shared" si="119"/>
        <v>4800</v>
      </c>
      <c r="CL32" s="50">
        <f t="shared" si="119"/>
        <v>0</v>
      </c>
      <c r="CM32" s="50">
        <f t="shared" si="119"/>
        <v>0</v>
      </c>
      <c r="CN32" s="175">
        <f t="shared" si="119"/>
        <v>19842</v>
      </c>
      <c r="CO32" s="243" t="str">
        <f t="shared" si="44"/>
        <v>OK</v>
      </c>
    </row>
    <row r="33" spans="1:93" ht="16.5" thickBot="1" x14ac:dyDescent="0.3">
      <c r="A33" s="4"/>
      <c r="B33" s="79" t="s">
        <v>67</v>
      </c>
      <c r="C33" s="150"/>
      <c r="D33" s="6"/>
      <c r="E33" s="176"/>
      <c r="F33" s="6"/>
      <c r="G33" s="6"/>
      <c r="H33" s="6"/>
      <c r="I33" s="6"/>
      <c r="J33" s="6"/>
      <c r="K33" s="177"/>
      <c r="L33" s="243" t="str">
        <f t="shared" si="33"/>
        <v>OK</v>
      </c>
      <c r="N33" s="176"/>
      <c r="O33" s="6"/>
      <c r="P33" s="6"/>
      <c r="Q33" s="6"/>
      <c r="R33" s="6"/>
      <c r="S33" s="6"/>
      <c r="T33" s="177"/>
      <c r="V33" s="176"/>
      <c r="W33" s="6"/>
      <c r="X33" s="6"/>
      <c r="Y33" s="6"/>
      <c r="Z33" s="6"/>
      <c r="AA33" s="6"/>
      <c r="AB33" s="177"/>
      <c r="AD33" s="176"/>
      <c r="AE33" s="6"/>
      <c r="AF33" s="6"/>
      <c r="AG33" s="6"/>
      <c r="AH33" s="6"/>
      <c r="AI33" s="6"/>
      <c r="AJ33" s="177"/>
      <c r="AL33" s="176"/>
      <c r="AM33" s="6"/>
      <c r="AN33" s="6"/>
      <c r="AO33" s="6"/>
      <c r="AP33" s="6"/>
      <c r="AQ33" s="6"/>
      <c r="AR33" s="177"/>
      <c r="AT33" s="176"/>
      <c r="AU33" s="6"/>
      <c r="AV33" s="6"/>
      <c r="AW33" s="6"/>
      <c r="AX33" s="6"/>
      <c r="AY33" s="6"/>
      <c r="AZ33" s="177"/>
      <c r="BB33" s="176"/>
      <c r="BC33" s="6"/>
      <c r="BD33" s="6"/>
      <c r="BE33" s="6"/>
      <c r="BF33" s="6"/>
      <c r="BG33" s="6"/>
      <c r="BH33" s="177"/>
      <c r="BJ33" s="176"/>
      <c r="BK33" s="6"/>
      <c r="BL33" s="6"/>
      <c r="BM33" s="6"/>
      <c r="BN33" s="6"/>
      <c r="BO33" s="6"/>
      <c r="BP33" s="177"/>
      <c r="BR33" s="176"/>
      <c r="BS33" s="6"/>
      <c r="BT33" s="6"/>
      <c r="BU33" s="6"/>
      <c r="BV33" s="6"/>
      <c r="BW33" s="6"/>
      <c r="BX33" s="177"/>
      <c r="BZ33" s="176"/>
      <c r="CA33" s="6"/>
      <c r="CB33" s="6"/>
      <c r="CC33" s="6"/>
      <c r="CD33" s="6"/>
      <c r="CE33" s="6"/>
      <c r="CF33" s="177"/>
      <c r="CH33" s="176"/>
      <c r="CI33" s="6"/>
      <c r="CJ33" s="6"/>
      <c r="CK33" s="6"/>
      <c r="CL33" s="6"/>
      <c r="CM33" s="6"/>
      <c r="CN33" s="177"/>
      <c r="CO33" s="243" t="str">
        <f t="shared" si="44"/>
        <v>OK</v>
      </c>
    </row>
    <row r="34" spans="1:93" ht="15.75" thickBot="1" x14ac:dyDescent="0.3">
      <c r="A34" s="17"/>
      <c r="B34" s="28" t="s">
        <v>44</v>
      </c>
      <c r="C34" s="115"/>
      <c r="D34" s="164"/>
      <c r="E34" s="178"/>
      <c r="F34" s="18"/>
      <c r="G34" s="18"/>
      <c r="H34" s="18"/>
      <c r="I34" s="18"/>
      <c r="J34" s="18"/>
      <c r="K34" s="179"/>
      <c r="L34" s="243" t="str">
        <f t="shared" si="33"/>
        <v>OK</v>
      </c>
      <c r="N34" s="178"/>
      <c r="O34" s="18"/>
      <c r="P34" s="18"/>
      <c r="Q34" s="18"/>
      <c r="R34" s="18"/>
      <c r="S34" s="18"/>
      <c r="T34" s="179"/>
      <c r="V34" s="178"/>
      <c r="W34" s="18"/>
      <c r="X34" s="18"/>
      <c r="Y34" s="18"/>
      <c r="Z34" s="18"/>
      <c r="AA34" s="18"/>
      <c r="AB34" s="179"/>
      <c r="AD34" s="178"/>
      <c r="AE34" s="18"/>
      <c r="AF34" s="18"/>
      <c r="AG34" s="18"/>
      <c r="AH34" s="18"/>
      <c r="AI34" s="18"/>
      <c r="AJ34" s="179"/>
      <c r="AL34" s="178"/>
      <c r="AM34" s="18"/>
      <c r="AN34" s="18"/>
      <c r="AO34" s="18"/>
      <c r="AP34" s="18"/>
      <c r="AQ34" s="18"/>
      <c r="AR34" s="179"/>
      <c r="AT34" s="178"/>
      <c r="AU34" s="18"/>
      <c r="AV34" s="18"/>
      <c r="AW34" s="18"/>
      <c r="AX34" s="18"/>
      <c r="AY34" s="18"/>
      <c r="AZ34" s="179"/>
      <c r="BB34" s="178"/>
      <c r="BC34" s="18"/>
      <c r="BD34" s="18"/>
      <c r="BE34" s="18"/>
      <c r="BF34" s="18"/>
      <c r="BG34" s="18"/>
      <c r="BH34" s="179"/>
      <c r="BJ34" s="178"/>
      <c r="BK34" s="18"/>
      <c r="BL34" s="18"/>
      <c r="BM34" s="18"/>
      <c r="BN34" s="18"/>
      <c r="BO34" s="18"/>
      <c r="BP34" s="179"/>
      <c r="BR34" s="178"/>
      <c r="BS34" s="18"/>
      <c r="BT34" s="18"/>
      <c r="BU34" s="18"/>
      <c r="BV34" s="18"/>
      <c r="BW34" s="18"/>
      <c r="BX34" s="179"/>
      <c r="BZ34" s="178"/>
      <c r="CA34" s="18"/>
      <c r="CB34" s="18"/>
      <c r="CC34" s="18"/>
      <c r="CD34" s="18"/>
      <c r="CE34" s="18"/>
      <c r="CF34" s="179"/>
      <c r="CH34" s="178"/>
      <c r="CI34" s="18"/>
      <c r="CJ34" s="18"/>
      <c r="CK34" s="18"/>
      <c r="CL34" s="18"/>
      <c r="CM34" s="18"/>
      <c r="CN34" s="179"/>
      <c r="CO34" s="243" t="str">
        <f t="shared" si="44"/>
        <v>OK</v>
      </c>
    </row>
    <row r="35" spans="1:93" ht="15.75" thickBot="1" x14ac:dyDescent="0.3">
      <c r="A35" s="3"/>
      <c r="B35" s="41" t="s">
        <v>250</v>
      </c>
      <c r="C35" s="226" t="s">
        <v>424</v>
      </c>
      <c r="D35" s="225" t="s">
        <v>41</v>
      </c>
      <c r="E35" s="169">
        <v>15</v>
      </c>
      <c r="F35" s="39">
        <f t="shared" ref="F35:F39" si="120">E35*$C$2</f>
        <v>1800</v>
      </c>
      <c r="G35" s="39">
        <f t="shared" ref="G35:G39" si="121">F35*0.15</f>
        <v>270</v>
      </c>
      <c r="H35" s="39"/>
      <c r="I35" s="39"/>
      <c r="J35" s="39"/>
      <c r="K35" s="170">
        <f t="shared" ref="K35:K39" si="122">F35+G35+H35+I35+J35</f>
        <v>2070</v>
      </c>
      <c r="L35" s="243" t="str">
        <f t="shared" si="33"/>
        <v>OK</v>
      </c>
      <c r="N35" s="169"/>
      <c r="O35" s="39">
        <f>F35</f>
        <v>1800</v>
      </c>
      <c r="P35" s="39">
        <f t="shared" ref="P35:P39" si="123">O35*0.15</f>
        <v>270</v>
      </c>
      <c r="Q35" s="39"/>
      <c r="R35" s="39"/>
      <c r="S35" s="39"/>
      <c r="T35" s="170">
        <f t="shared" ref="T35:T39" si="124">O35+P35+Q35+R35+S35</f>
        <v>2070</v>
      </c>
      <c r="V35" s="169"/>
      <c r="W35" s="39"/>
      <c r="X35" s="39">
        <f t="shared" ref="X35:X39" si="125">W35*0.15</f>
        <v>0</v>
      </c>
      <c r="Y35" s="39"/>
      <c r="Z35" s="39"/>
      <c r="AA35" s="39"/>
      <c r="AB35" s="170">
        <f t="shared" ref="AB35:AB39" si="126">W35+X35+Y35+Z35+AA35</f>
        <v>0</v>
      </c>
      <c r="AD35" s="169"/>
      <c r="AE35" s="39"/>
      <c r="AF35" s="39">
        <f t="shared" ref="AF35:AF39" si="127">AE35*0.15</f>
        <v>0</v>
      </c>
      <c r="AG35" s="39"/>
      <c r="AH35" s="39"/>
      <c r="AI35" s="39"/>
      <c r="AJ35" s="170">
        <f t="shared" ref="AJ35:AJ39" si="128">AE35+AF35+AG35+AH35+AI35</f>
        <v>0</v>
      </c>
      <c r="AL35" s="169"/>
      <c r="AM35" s="39"/>
      <c r="AN35" s="39">
        <f t="shared" ref="AN35:AN39" si="129">AM35*0.15</f>
        <v>0</v>
      </c>
      <c r="AO35" s="39"/>
      <c r="AP35" s="39"/>
      <c r="AQ35" s="39"/>
      <c r="AR35" s="170">
        <f t="shared" ref="AR35:AR39" si="130">AM35+AN35+AO35+AP35+AQ35</f>
        <v>0</v>
      </c>
      <c r="AT35" s="169"/>
      <c r="AU35" s="39"/>
      <c r="AV35" s="39">
        <f t="shared" ref="AV35:AV39" si="131">AU35*0.15</f>
        <v>0</v>
      </c>
      <c r="AW35" s="39"/>
      <c r="AX35" s="39"/>
      <c r="AY35" s="39"/>
      <c r="AZ35" s="170">
        <f t="shared" ref="AZ35:AZ39" si="132">AU35+AV35+AW35+AX35+AY35</f>
        <v>0</v>
      </c>
      <c r="BB35" s="169"/>
      <c r="BC35" s="39"/>
      <c r="BD35" s="39">
        <f t="shared" ref="BD35:BD39" si="133">BC35*0.15</f>
        <v>0</v>
      </c>
      <c r="BE35" s="39"/>
      <c r="BF35" s="39"/>
      <c r="BG35" s="39"/>
      <c r="BH35" s="170">
        <f t="shared" ref="BH35:BH39" si="134">BC35+BD35+BE35+BF35+BG35</f>
        <v>0</v>
      </c>
      <c r="BJ35" s="169"/>
      <c r="BK35" s="39"/>
      <c r="BL35" s="39">
        <f t="shared" ref="BL35:BL39" si="135">BK35*0.15</f>
        <v>0</v>
      </c>
      <c r="BM35" s="39"/>
      <c r="BN35" s="39"/>
      <c r="BO35" s="39"/>
      <c r="BP35" s="170">
        <f t="shared" ref="BP35:BP39" si="136">BK35+BL35+BM35+BN35+BO35</f>
        <v>0</v>
      </c>
      <c r="BR35" s="169"/>
      <c r="BS35" s="39"/>
      <c r="BT35" s="39">
        <f t="shared" ref="BT35:BT39" si="137">BS35*0.15</f>
        <v>0</v>
      </c>
      <c r="BU35" s="39"/>
      <c r="BV35" s="39"/>
      <c r="BW35" s="39"/>
      <c r="BX35" s="170">
        <f t="shared" ref="BX35:BX39" si="138">BS35+BT35+BU35+BV35+BW35</f>
        <v>0</v>
      </c>
      <c r="BZ35" s="169"/>
      <c r="CA35" s="39"/>
      <c r="CB35" s="39">
        <f t="shared" ref="CB35:CB39" si="139">CA35*0.15</f>
        <v>0</v>
      </c>
      <c r="CC35" s="39"/>
      <c r="CD35" s="39"/>
      <c r="CE35" s="39"/>
      <c r="CF35" s="170">
        <f t="shared" ref="CF35:CF39" si="140">CA35+CB35+CC35+CD35+CE35</f>
        <v>0</v>
      </c>
      <c r="CH35" s="169"/>
      <c r="CI35" s="192">
        <f t="shared" ref="CI35:CM39" si="141">O35+W35+AE35+AM35+AU35+BC35+BK35+BS35+CA35</f>
        <v>1800</v>
      </c>
      <c r="CJ35" s="192">
        <f t="shared" si="141"/>
        <v>270</v>
      </c>
      <c r="CK35" s="192">
        <f t="shared" si="141"/>
        <v>0</v>
      </c>
      <c r="CL35" s="192">
        <f t="shared" si="141"/>
        <v>0</v>
      </c>
      <c r="CM35" s="192">
        <f t="shared" si="141"/>
        <v>0</v>
      </c>
      <c r="CN35" s="170">
        <f t="shared" ref="CN35:CN39" si="142">CI35+CJ35+CK35+CL35+CM35</f>
        <v>2070</v>
      </c>
      <c r="CO35" s="243" t="str">
        <f t="shared" si="44"/>
        <v>OK</v>
      </c>
    </row>
    <row r="36" spans="1:93" ht="17.25" customHeight="1" thickBot="1" x14ac:dyDescent="0.3">
      <c r="A36" s="3"/>
      <c r="B36" s="41" t="s">
        <v>47</v>
      </c>
      <c r="C36" s="226" t="s">
        <v>10</v>
      </c>
      <c r="D36" s="225" t="s">
        <v>41</v>
      </c>
      <c r="E36" s="169">
        <v>6</v>
      </c>
      <c r="F36" s="39">
        <f t="shared" si="120"/>
        <v>720</v>
      </c>
      <c r="G36" s="39">
        <f t="shared" si="121"/>
        <v>108</v>
      </c>
      <c r="H36" s="39">
        <f>I2</f>
        <v>600</v>
      </c>
      <c r="I36" s="39"/>
      <c r="J36" s="39"/>
      <c r="K36" s="170">
        <f t="shared" si="122"/>
        <v>1428</v>
      </c>
      <c r="L36" s="243" t="str">
        <f t="shared" si="33"/>
        <v>OK</v>
      </c>
      <c r="N36" s="169"/>
      <c r="O36" s="39">
        <f>F36*0.7</f>
        <v>503.99999999999994</v>
      </c>
      <c r="P36" s="39">
        <f t="shared" si="123"/>
        <v>75.599999999999994</v>
      </c>
      <c r="Q36" s="39">
        <f>H36</f>
        <v>600</v>
      </c>
      <c r="R36" s="39">
        <f>I36/2</f>
        <v>0</v>
      </c>
      <c r="S36" s="39"/>
      <c r="T36" s="170">
        <f t="shared" si="124"/>
        <v>1179.5999999999999</v>
      </c>
      <c r="V36" s="169"/>
      <c r="W36" s="39">
        <f>F36*0.3</f>
        <v>216</v>
      </c>
      <c r="X36" s="39">
        <f t="shared" si="125"/>
        <v>32.4</v>
      </c>
      <c r="Y36" s="39"/>
      <c r="Z36" s="39">
        <f>I36/2</f>
        <v>0</v>
      </c>
      <c r="AA36" s="39"/>
      <c r="AB36" s="170">
        <f t="shared" si="126"/>
        <v>248.4</v>
      </c>
      <c r="AD36" s="169"/>
      <c r="AE36" s="39"/>
      <c r="AF36" s="39">
        <f t="shared" si="127"/>
        <v>0</v>
      </c>
      <c r="AG36" s="39"/>
      <c r="AH36" s="39"/>
      <c r="AI36" s="39"/>
      <c r="AJ36" s="170">
        <f t="shared" si="128"/>
        <v>0</v>
      </c>
      <c r="AL36" s="169"/>
      <c r="AM36" s="39"/>
      <c r="AN36" s="39">
        <f t="shared" si="129"/>
        <v>0</v>
      </c>
      <c r="AO36" s="39"/>
      <c r="AP36" s="39"/>
      <c r="AQ36" s="39"/>
      <c r="AR36" s="170">
        <f t="shared" si="130"/>
        <v>0</v>
      </c>
      <c r="AT36" s="169"/>
      <c r="AU36" s="39"/>
      <c r="AV36" s="39">
        <f t="shared" si="131"/>
        <v>0</v>
      </c>
      <c r="AW36" s="39"/>
      <c r="AX36" s="39"/>
      <c r="AY36" s="39"/>
      <c r="AZ36" s="170">
        <f t="shared" si="132"/>
        <v>0</v>
      </c>
      <c r="BB36" s="169"/>
      <c r="BC36" s="39"/>
      <c r="BD36" s="39">
        <f t="shared" si="133"/>
        <v>0</v>
      </c>
      <c r="BE36" s="39"/>
      <c r="BF36" s="39"/>
      <c r="BG36" s="39"/>
      <c r="BH36" s="170">
        <f t="shared" si="134"/>
        <v>0</v>
      </c>
      <c r="BJ36" s="169"/>
      <c r="BK36" s="39"/>
      <c r="BL36" s="39">
        <f t="shared" si="135"/>
        <v>0</v>
      </c>
      <c r="BM36" s="39"/>
      <c r="BN36" s="39"/>
      <c r="BO36" s="39"/>
      <c r="BP36" s="170">
        <f t="shared" si="136"/>
        <v>0</v>
      </c>
      <c r="BR36" s="169"/>
      <c r="BS36" s="39"/>
      <c r="BT36" s="39">
        <f t="shared" si="137"/>
        <v>0</v>
      </c>
      <c r="BU36" s="39"/>
      <c r="BV36" s="39"/>
      <c r="BW36" s="39"/>
      <c r="BX36" s="170">
        <f t="shared" si="138"/>
        <v>0</v>
      </c>
      <c r="BZ36" s="169"/>
      <c r="CA36" s="39"/>
      <c r="CB36" s="39">
        <f t="shared" si="139"/>
        <v>0</v>
      </c>
      <c r="CC36" s="39"/>
      <c r="CD36" s="39"/>
      <c r="CE36" s="39"/>
      <c r="CF36" s="170">
        <f t="shared" si="140"/>
        <v>0</v>
      </c>
      <c r="CH36" s="169"/>
      <c r="CI36" s="192">
        <f t="shared" si="141"/>
        <v>720</v>
      </c>
      <c r="CJ36" s="192">
        <f t="shared" si="141"/>
        <v>108</v>
      </c>
      <c r="CK36" s="192">
        <f t="shared" si="141"/>
        <v>600</v>
      </c>
      <c r="CL36" s="192">
        <f t="shared" si="141"/>
        <v>0</v>
      </c>
      <c r="CM36" s="192">
        <f t="shared" si="141"/>
        <v>0</v>
      </c>
      <c r="CN36" s="170">
        <f t="shared" si="142"/>
        <v>1428</v>
      </c>
      <c r="CO36" s="243" t="str">
        <f t="shared" si="44"/>
        <v>OK</v>
      </c>
    </row>
    <row r="37" spans="1:93" ht="30.75" thickBot="1" x14ac:dyDescent="0.3">
      <c r="A37" s="3"/>
      <c r="B37" s="41" t="s">
        <v>50</v>
      </c>
      <c r="C37" s="226" t="s">
        <v>424</v>
      </c>
      <c r="D37" s="225" t="s">
        <v>41</v>
      </c>
      <c r="E37" s="169">
        <v>12</v>
      </c>
      <c r="F37" s="39">
        <f t="shared" si="120"/>
        <v>1440</v>
      </c>
      <c r="G37" s="39">
        <f t="shared" si="121"/>
        <v>216</v>
      </c>
      <c r="H37" s="39"/>
      <c r="I37" s="39">
        <v>6000</v>
      </c>
      <c r="J37" s="39"/>
      <c r="K37" s="170">
        <f t="shared" si="122"/>
        <v>7656</v>
      </c>
      <c r="L37" s="243" t="str">
        <f t="shared" si="33"/>
        <v>OK</v>
      </c>
      <c r="N37" s="169"/>
      <c r="O37" s="39">
        <f>F37*0.7</f>
        <v>1007.9999999999999</v>
      </c>
      <c r="P37" s="39">
        <f t="shared" si="123"/>
        <v>151.19999999999999</v>
      </c>
      <c r="Q37" s="39"/>
      <c r="R37" s="39"/>
      <c r="S37" s="39"/>
      <c r="T37" s="170">
        <f t="shared" si="124"/>
        <v>1159.1999999999998</v>
      </c>
      <c r="V37" s="169"/>
      <c r="W37" s="39">
        <f>F37*0.3</f>
        <v>432</v>
      </c>
      <c r="X37" s="39">
        <f t="shared" si="125"/>
        <v>64.8</v>
      </c>
      <c r="Y37" s="39"/>
      <c r="Z37" s="39">
        <f>I37</f>
        <v>6000</v>
      </c>
      <c r="AA37" s="39"/>
      <c r="AB37" s="170">
        <f t="shared" si="126"/>
        <v>6496.8</v>
      </c>
      <c r="AD37" s="169"/>
      <c r="AE37" s="39"/>
      <c r="AF37" s="39">
        <f t="shared" si="127"/>
        <v>0</v>
      </c>
      <c r="AG37" s="39"/>
      <c r="AH37" s="39"/>
      <c r="AI37" s="39"/>
      <c r="AJ37" s="170">
        <f t="shared" si="128"/>
        <v>0</v>
      </c>
      <c r="AL37" s="169"/>
      <c r="AM37" s="39"/>
      <c r="AN37" s="39">
        <f t="shared" si="129"/>
        <v>0</v>
      </c>
      <c r="AO37" s="39"/>
      <c r="AP37" s="39"/>
      <c r="AQ37" s="39"/>
      <c r="AR37" s="170">
        <f t="shared" si="130"/>
        <v>0</v>
      </c>
      <c r="AT37" s="169"/>
      <c r="AU37" s="39"/>
      <c r="AV37" s="39">
        <f t="shared" si="131"/>
        <v>0</v>
      </c>
      <c r="AW37" s="39"/>
      <c r="AX37" s="39"/>
      <c r="AY37" s="39"/>
      <c r="AZ37" s="170">
        <f t="shared" si="132"/>
        <v>0</v>
      </c>
      <c r="BB37" s="169"/>
      <c r="BC37" s="39"/>
      <c r="BD37" s="39">
        <f t="shared" si="133"/>
        <v>0</v>
      </c>
      <c r="BE37" s="39"/>
      <c r="BF37" s="39"/>
      <c r="BG37" s="39"/>
      <c r="BH37" s="170">
        <f t="shared" si="134"/>
        <v>0</v>
      </c>
      <c r="BJ37" s="169"/>
      <c r="BK37" s="39"/>
      <c r="BL37" s="39">
        <f t="shared" si="135"/>
        <v>0</v>
      </c>
      <c r="BM37" s="39"/>
      <c r="BN37" s="39"/>
      <c r="BO37" s="39"/>
      <c r="BP37" s="170">
        <f t="shared" si="136"/>
        <v>0</v>
      </c>
      <c r="BR37" s="169"/>
      <c r="BS37" s="39"/>
      <c r="BT37" s="39">
        <f t="shared" si="137"/>
        <v>0</v>
      </c>
      <c r="BU37" s="39"/>
      <c r="BV37" s="39"/>
      <c r="BW37" s="39"/>
      <c r="BX37" s="170">
        <f t="shared" si="138"/>
        <v>0</v>
      </c>
      <c r="BZ37" s="169"/>
      <c r="CA37" s="39"/>
      <c r="CB37" s="39">
        <f t="shared" si="139"/>
        <v>0</v>
      </c>
      <c r="CC37" s="39"/>
      <c r="CD37" s="39"/>
      <c r="CE37" s="39"/>
      <c r="CF37" s="170">
        <f t="shared" si="140"/>
        <v>0</v>
      </c>
      <c r="CH37" s="169"/>
      <c r="CI37" s="192">
        <f t="shared" si="141"/>
        <v>1440</v>
      </c>
      <c r="CJ37" s="192">
        <f t="shared" si="141"/>
        <v>216</v>
      </c>
      <c r="CK37" s="192">
        <f t="shared" si="141"/>
        <v>0</v>
      </c>
      <c r="CL37" s="192">
        <f t="shared" si="141"/>
        <v>6000</v>
      </c>
      <c r="CM37" s="192">
        <f t="shared" si="141"/>
        <v>0</v>
      </c>
      <c r="CN37" s="170">
        <f t="shared" si="142"/>
        <v>7656</v>
      </c>
      <c r="CO37" s="243" t="str">
        <f t="shared" si="44"/>
        <v>OK</v>
      </c>
    </row>
    <row r="38" spans="1:93" ht="15.75" thickBot="1" x14ac:dyDescent="0.3">
      <c r="A38" s="3"/>
      <c r="B38" s="41" t="s">
        <v>261</v>
      </c>
      <c r="C38" s="226" t="s">
        <v>424</v>
      </c>
      <c r="D38" s="225" t="s">
        <v>41</v>
      </c>
      <c r="E38" s="169">
        <v>10</v>
      </c>
      <c r="F38" s="39">
        <f t="shared" si="120"/>
        <v>1200</v>
      </c>
      <c r="G38" s="39">
        <f t="shared" si="121"/>
        <v>180</v>
      </c>
      <c r="H38" s="39"/>
      <c r="I38" s="39">
        <v>300</v>
      </c>
      <c r="J38" s="39"/>
      <c r="K38" s="170">
        <f t="shared" si="122"/>
        <v>1680</v>
      </c>
      <c r="L38" s="243" t="str">
        <f t="shared" si="33"/>
        <v>OK</v>
      </c>
      <c r="N38" s="169"/>
      <c r="O38" s="39">
        <f>F38</f>
        <v>1200</v>
      </c>
      <c r="P38" s="39">
        <f t="shared" si="123"/>
        <v>180</v>
      </c>
      <c r="Q38" s="39"/>
      <c r="R38" s="39">
        <f>I38</f>
        <v>300</v>
      </c>
      <c r="S38" s="39"/>
      <c r="T38" s="170">
        <f t="shared" si="124"/>
        <v>1680</v>
      </c>
      <c r="V38" s="169"/>
      <c r="W38" s="39"/>
      <c r="X38" s="39">
        <f t="shared" si="125"/>
        <v>0</v>
      </c>
      <c r="Y38" s="39"/>
      <c r="Z38" s="39"/>
      <c r="AA38" s="39"/>
      <c r="AB38" s="170">
        <f t="shared" si="126"/>
        <v>0</v>
      </c>
      <c r="AD38" s="169"/>
      <c r="AE38" s="39"/>
      <c r="AF38" s="39">
        <f t="shared" si="127"/>
        <v>0</v>
      </c>
      <c r="AG38" s="39"/>
      <c r="AH38" s="39"/>
      <c r="AI38" s="39"/>
      <c r="AJ38" s="170">
        <f t="shared" si="128"/>
        <v>0</v>
      </c>
      <c r="AL38" s="169"/>
      <c r="AM38" s="39"/>
      <c r="AN38" s="39">
        <f t="shared" si="129"/>
        <v>0</v>
      </c>
      <c r="AO38" s="39"/>
      <c r="AP38" s="39"/>
      <c r="AQ38" s="39"/>
      <c r="AR38" s="170">
        <f t="shared" si="130"/>
        <v>0</v>
      </c>
      <c r="AT38" s="169"/>
      <c r="AU38" s="39"/>
      <c r="AV38" s="39">
        <f t="shared" si="131"/>
        <v>0</v>
      </c>
      <c r="AW38" s="39"/>
      <c r="AX38" s="39"/>
      <c r="AY38" s="39"/>
      <c r="AZ38" s="170">
        <f t="shared" si="132"/>
        <v>0</v>
      </c>
      <c r="BB38" s="169"/>
      <c r="BC38" s="39"/>
      <c r="BD38" s="39">
        <f t="shared" si="133"/>
        <v>0</v>
      </c>
      <c r="BE38" s="39"/>
      <c r="BF38" s="39"/>
      <c r="BG38" s="39"/>
      <c r="BH38" s="170">
        <f t="shared" si="134"/>
        <v>0</v>
      </c>
      <c r="BJ38" s="169"/>
      <c r="BK38" s="39"/>
      <c r="BL38" s="39">
        <f t="shared" si="135"/>
        <v>0</v>
      </c>
      <c r="BM38" s="39"/>
      <c r="BN38" s="39"/>
      <c r="BO38" s="39"/>
      <c r="BP38" s="170">
        <f t="shared" si="136"/>
        <v>0</v>
      </c>
      <c r="BR38" s="169"/>
      <c r="BS38" s="39"/>
      <c r="BT38" s="39">
        <f t="shared" si="137"/>
        <v>0</v>
      </c>
      <c r="BU38" s="39"/>
      <c r="BV38" s="39"/>
      <c r="BW38" s="39"/>
      <c r="BX38" s="170">
        <f t="shared" si="138"/>
        <v>0</v>
      </c>
      <c r="BZ38" s="169"/>
      <c r="CA38" s="39"/>
      <c r="CB38" s="39">
        <f t="shared" si="139"/>
        <v>0</v>
      </c>
      <c r="CC38" s="39"/>
      <c r="CD38" s="39"/>
      <c r="CE38" s="39"/>
      <c r="CF38" s="170">
        <f t="shared" si="140"/>
        <v>0</v>
      </c>
      <c r="CH38" s="169"/>
      <c r="CI38" s="192">
        <f t="shared" si="141"/>
        <v>1200</v>
      </c>
      <c r="CJ38" s="192">
        <f t="shared" si="141"/>
        <v>180</v>
      </c>
      <c r="CK38" s="192">
        <f t="shared" si="141"/>
        <v>0</v>
      </c>
      <c r="CL38" s="192">
        <f t="shared" si="141"/>
        <v>300</v>
      </c>
      <c r="CM38" s="192">
        <f t="shared" si="141"/>
        <v>0</v>
      </c>
      <c r="CN38" s="170">
        <f t="shared" si="142"/>
        <v>1680</v>
      </c>
      <c r="CO38" s="243" t="str">
        <f t="shared" si="44"/>
        <v>OK</v>
      </c>
    </row>
    <row r="39" spans="1:93" ht="15.75" thickBot="1" x14ac:dyDescent="0.3">
      <c r="A39" s="3"/>
      <c r="B39" s="41"/>
      <c r="C39" s="122"/>
      <c r="D39" s="160"/>
      <c r="E39" s="169"/>
      <c r="F39" s="39">
        <f t="shared" si="120"/>
        <v>0</v>
      </c>
      <c r="G39" s="39">
        <f t="shared" si="121"/>
        <v>0</v>
      </c>
      <c r="H39" s="39"/>
      <c r="I39" s="39"/>
      <c r="J39" s="39"/>
      <c r="K39" s="170">
        <f t="shared" si="122"/>
        <v>0</v>
      </c>
      <c r="L39" s="243" t="str">
        <f t="shared" si="33"/>
        <v>OK</v>
      </c>
      <c r="N39" s="169"/>
      <c r="O39" s="39"/>
      <c r="P39" s="39">
        <f t="shared" si="123"/>
        <v>0</v>
      </c>
      <c r="Q39" s="39"/>
      <c r="R39" s="39"/>
      <c r="S39" s="39"/>
      <c r="T39" s="170">
        <f t="shared" si="124"/>
        <v>0</v>
      </c>
      <c r="V39" s="169"/>
      <c r="W39" s="39"/>
      <c r="X39" s="39">
        <f t="shared" si="125"/>
        <v>0</v>
      </c>
      <c r="Y39" s="39"/>
      <c r="Z39" s="39"/>
      <c r="AA39" s="39"/>
      <c r="AB39" s="170">
        <f t="shared" si="126"/>
        <v>0</v>
      </c>
      <c r="AD39" s="169"/>
      <c r="AE39" s="39"/>
      <c r="AF39" s="39">
        <f t="shared" si="127"/>
        <v>0</v>
      </c>
      <c r="AG39" s="39"/>
      <c r="AH39" s="39"/>
      <c r="AI39" s="39"/>
      <c r="AJ39" s="170">
        <f t="shared" si="128"/>
        <v>0</v>
      </c>
      <c r="AL39" s="169"/>
      <c r="AM39" s="39"/>
      <c r="AN39" s="39">
        <f t="shared" si="129"/>
        <v>0</v>
      </c>
      <c r="AO39" s="39"/>
      <c r="AP39" s="39"/>
      <c r="AQ39" s="39"/>
      <c r="AR39" s="170">
        <f t="shared" si="130"/>
        <v>0</v>
      </c>
      <c r="AT39" s="169"/>
      <c r="AU39" s="39"/>
      <c r="AV39" s="39">
        <f t="shared" si="131"/>
        <v>0</v>
      </c>
      <c r="AW39" s="39"/>
      <c r="AX39" s="39"/>
      <c r="AY39" s="39"/>
      <c r="AZ39" s="170">
        <f t="shared" si="132"/>
        <v>0</v>
      </c>
      <c r="BB39" s="169"/>
      <c r="BC39" s="39"/>
      <c r="BD39" s="39">
        <f t="shared" si="133"/>
        <v>0</v>
      </c>
      <c r="BE39" s="39"/>
      <c r="BF39" s="39"/>
      <c r="BG39" s="39"/>
      <c r="BH39" s="170">
        <f t="shared" si="134"/>
        <v>0</v>
      </c>
      <c r="BJ39" s="169"/>
      <c r="BK39" s="39"/>
      <c r="BL39" s="39">
        <f t="shared" si="135"/>
        <v>0</v>
      </c>
      <c r="BM39" s="39"/>
      <c r="BN39" s="39"/>
      <c r="BO39" s="39"/>
      <c r="BP39" s="170">
        <f t="shared" si="136"/>
        <v>0</v>
      </c>
      <c r="BR39" s="169"/>
      <c r="BS39" s="39"/>
      <c r="BT39" s="39">
        <f t="shared" si="137"/>
        <v>0</v>
      </c>
      <c r="BU39" s="39"/>
      <c r="BV39" s="39"/>
      <c r="BW39" s="39"/>
      <c r="BX39" s="170">
        <f t="shared" si="138"/>
        <v>0</v>
      </c>
      <c r="BZ39" s="169"/>
      <c r="CA39" s="39"/>
      <c r="CB39" s="39">
        <f t="shared" si="139"/>
        <v>0</v>
      </c>
      <c r="CC39" s="39"/>
      <c r="CD39" s="39"/>
      <c r="CE39" s="39"/>
      <c r="CF39" s="170">
        <f t="shared" si="140"/>
        <v>0</v>
      </c>
      <c r="CH39" s="169"/>
      <c r="CI39" s="192">
        <f t="shared" si="141"/>
        <v>0</v>
      </c>
      <c r="CJ39" s="192">
        <f t="shared" si="141"/>
        <v>0</v>
      </c>
      <c r="CK39" s="192">
        <f t="shared" si="141"/>
        <v>0</v>
      </c>
      <c r="CL39" s="192">
        <f t="shared" si="141"/>
        <v>0</v>
      </c>
      <c r="CM39" s="192">
        <f t="shared" si="141"/>
        <v>0</v>
      </c>
      <c r="CN39" s="170">
        <f t="shared" si="142"/>
        <v>0</v>
      </c>
      <c r="CO39" s="243" t="str">
        <f t="shared" si="44"/>
        <v>OK</v>
      </c>
    </row>
    <row r="40" spans="1:93" ht="15.75" thickBot="1" x14ac:dyDescent="0.3">
      <c r="A40" s="17"/>
      <c r="B40" s="28" t="s">
        <v>52</v>
      </c>
      <c r="C40" s="115"/>
      <c r="D40" s="20"/>
      <c r="E40" s="178"/>
      <c r="F40" s="18"/>
      <c r="G40" s="18"/>
      <c r="H40" s="18"/>
      <c r="I40" s="18"/>
      <c r="J40" s="18"/>
      <c r="K40" s="179"/>
      <c r="L40" s="243" t="str">
        <f t="shared" si="33"/>
        <v>OK</v>
      </c>
      <c r="N40" s="178"/>
      <c r="O40" s="18"/>
      <c r="P40" s="18"/>
      <c r="Q40" s="18"/>
      <c r="R40" s="18"/>
      <c r="S40" s="18"/>
      <c r="T40" s="179"/>
      <c r="V40" s="178"/>
      <c r="W40" s="18"/>
      <c r="X40" s="18"/>
      <c r="Y40" s="18"/>
      <c r="Z40" s="18"/>
      <c r="AA40" s="18"/>
      <c r="AB40" s="179"/>
      <c r="AD40" s="178"/>
      <c r="AE40" s="18"/>
      <c r="AF40" s="18"/>
      <c r="AG40" s="18"/>
      <c r="AH40" s="18"/>
      <c r="AI40" s="18"/>
      <c r="AJ40" s="179"/>
      <c r="AL40" s="178"/>
      <c r="AM40" s="18"/>
      <c r="AN40" s="18"/>
      <c r="AO40" s="18"/>
      <c r="AP40" s="18"/>
      <c r="AQ40" s="18"/>
      <c r="AR40" s="179"/>
      <c r="AT40" s="178"/>
      <c r="AU40" s="18"/>
      <c r="AV40" s="18"/>
      <c r="AW40" s="18"/>
      <c r="AX40" s="18"/>
      <c r="AY40" s="18"/>
      <c r="AZ40" s="179"/>
      <c r="BB40" s="178"/>
      <c r="BC40" s="18"/>
      <c r="BD40" s="18"/>
      <c r="BE40" s="18"/>
      <c r="BF40" s="18"/>
      <c r="BG40" s="18"/>
      <c r="BH40" s="179"/>
      <c r="BJ40" s="178"/>
      <c r="BK40" s="18"/>
      <c r="BL40" s="18"/>
      <c r="BM40" s="18"/>
      <c r="BN40" s="18"/>
      <c r="BO40" s="18"/>
      <c r="BP40" s="179"/>
      <c r="BR40" s="178"/>
      <c r="BS40" s="18"/>
      <c r="BT40" s="18"/>
      <c r="BU40" s="18"/>
      <c r="BV40" s="18"/>
      <c r="BW40" s="18"/>
      <c r="BX40" s="179"/>
      <c r="BZ40" s="178"/>
      <c r="CA40" s="18"/>
      <c r="CB40" s="18"/>
      <c r="CC40" s="18"/>
      <c r="CD40" s="18"/>
      <c r="CE40" s="18"/>
      <c r="CF40" s="179"/>
      <c r="CH40" s="178"/>
      <c r="CI40" s="18"/>
      <c r="CJ40" s="18"/>
      <c r="CK40" s="18"/>
      <c r="CL40" s="18"/>
      <c r="CM40" s="18"/>
      <c r="CN40" s="179"/>
      <c r="CO40" s="243" t="str">
        <f t="shared" si="44"/>
        <v>OK</v>
      </c>
    </row>
    <row r="41" spans="1:93" ht="15.75" thickBot="1" x14ac:dyDescent="0.3">
      <c r="A41" s="3"/>
      <c r="B41" s="41" t="s">
        <v>253</v>
      </c>
      <c r="C41" s="226" t="s">
        <v>424</v>
      </c>
      <c r="D41" s="225" t="s">
        <v>41</v>
      </c>
      <c r="E41" s="169">
        <v>35</v>
      </c>
      <c r="F41" s="39">
        <f t="shared" ref="F41:F44" si="143">E41*$C$2</f>
        <v>4200</v>
      </c>
      <c r="G41" s="39">
        <f t="shared" ref="G41:G44" si="144">F41*0.15</f>
        <v>630</v>
      </c>
      <c r="H41" s="39"/>
      <c r="I41" s="39"/>
      <c r="J41" s="39"/>
      <c r="K41" s="170">
        <f t="shared" ref="K41:K44" si="145">F41+G41+H41+I41+J41</f>
        <v>4830</v>
      </c>
      <c r="L41" s="243" t="str">
        <f t="shared" si="33"/>
        <v>OK</v>
      </c>
      <c r="N41" s="169"/>
      <c r="O41" s="39">
        <f>$F$41*0.1</f>
        <v>420</v>
      </c>
      <c r="P41" s="39">
        <f t="shared" ref="P41:P44" si="146">O41*0.15</f>
        <v>63</v>
      </c>
      <c r="Q41" s="39"/>
      <c r="R41" s="39"/>
      <c r="S41" s="39"/>
      <c r="T41" s="170">
        <f t="shared" ref="T41:T44" si="147">O41+P41+Q41+R41+S41</f>
        <v>483</v>
      </c>
      <c r="V41" s="169"/>
      <c r="W41" s="39">
        <f>$F$41*0.05</f>
        <v>210</v>
      </c>
      <c r="X41" s="39">
        <f t="shared" ref="X41:X44" si="148">W41*0.15</f>
        <v>31.5</v>
      </c>
      <c r="Y41" s="39"/>
      <c r="Z41" s="39"/>
      <c r="AA41" s="39"/>
      <c r="AB41" s="170">
        <f t="shared" ref="AB41:AB44" si="149">W41+X41+Y41+Z41+AA41</f>
        <v>241.5</v>
      </c>
      <c r="AD41" s="169"/>
      <c r="AE41" s="39">
        <f>$F$41*0.2</f>
        <v>840</v>
      </c>
      <c r="AF41" s="39">
        <f t="shared" ref="AF41:AF44" si="150">AE41*0.15</f>
        <v>126</v>
      </c>
      <c r="AG41" s="39"/>
      <c r="AH41" s="39"/>
      <c r="AI41" s="39"/>
      <c r="AJ41" s="170">
        <f t="shared" ref="AJ41:AJ44" si="151">AE41+AF41+AG41+AH41+AI41</f>
        <v>966</v>
      </c>
      <c r="AL41" s="169"/>
      <c r="AM41" s="39">
        <f>$F$41*0.25</f>
        <v>1050</v>
      </c>
      <c r="AN41" s="39">
        <f t="shared" ref="AN41:AN44" si="152">AM41*0.15</f>
        <v>157.5</v>
      </c>
      <c r="AO41" s="39"/>
      <c r="AP41" s="39"/>
      <c r="AQ41" s="39"/>
      <c r="AR41" s="170">
        <f t="shared" ref="AR41:AR44" si="153">AM41+AN41+AO41+AP41+AQ41</f>
        <v>1207.5</v>
      </c>
      <c r="AT41" s="169"/>
      <c r="AU41" s="39">
        <f>$F$41*0.2</f>
        <v>840</v>
      </c>
      <c r="AV41" s="39">
        <f t="shared" ref="AV41:AV44" si="154">AU41*0.15</f>
        <v>126</v>
      </c>
      <c r="AW41" s="39"/>
      <c r="AX41" s="39"/>
      <c r="AY41" s="39"/>
      <c r="AZ41" s="170">
        <f t="shared" ref="AZ41:AZ44" si="155">AU41+AV41+AW41+AX41+AY41</f>
        <v>966</v>
      </c>
      <c r="BB41" s="169"/>
      <c r="BC41" s="39">
        <f>$F$41*0.05</f>
        <v>210</v>
      </c>
      <c r="BD41" s="39">
        <f t="shared" ref="BD41:BD44" si="156">BC41*0.15</f>
        <v>31.5</v>
      </c>
      <c r="BE41" s="39"/>
      <c r="BF41" s="39"/>
      <c r="BG41" s="39"/>
      <c r="BH41" s="170">
        <f t="shared" ref="BH41:BH44" si="157">BC41+BD41+BE41+BF41+BG41</f>
        <v>241.5</v>
      </c>
      <c r="BJ41" s="169"/>
      <c r="BK41" s="39">
        <f>$F$41*0.05</f>
        <v>210</v>
      </c>
      <c r="BL41" s="39">
        <f t="shared" ref="BL41:BL44" si="158">BK41*0.15</f>
        <v>31.5</v>
      </c>
      <c r="BM41" s="39"/>
      <c r="BN41" s="39"/>
      <c r="BO41" s="39"/>
      <c r="BP41" s="170">
        <f t="shared" ref="BP41:BP44" si="159">BK41+BL41+BM41+BN41+BO41</f>
        <v>241.5</v>
      </c>
      <c r="BR41" s="169"/>
      <c r="BS41" s="39">
        <f>$F$41*0.05</f>
        <v>210</v>
      </c>
      <c r="BT41" s="39">
        <f t="shared" ref="BT41:BT44" si="160">BS41*0.15</f>
        <v>31.5</v>
      </c>
      <c r="BU41" s="39"/>
      <c r="BV41" s="39"/>
      <c r="BW41" s="39"/>
      <c r="BX41" s="170">
        <f t="shared" ref="BX41:BX44" si="161">BS41+BT41+BU41+BV41+BW41</f>
        <v>241.5</v>
      </c>
      <c r="BZ41" s="169"/>
      <c r="CA41" s="39">
        <f>$F$41*0.05</f>
        <v>210</v>
      </c>
      <c r="CB41" s="39">
        <f t="shared" ref="CB41:CB44" si="162">CA41*0.15</f>
        <v>31.5</v>
      </c>
      <c r="CC41" s="39"/>
      <c r="CD41" s="39"/>
      <c r="CE41" s="39"/>
      <c r="CF41" s="170">
        <f t="shared" ref="CF41:CF44" si="163">CA41+CB41+CC41+CD41+CE41</f>
        <v>241.5</v>
      </c>
      <c r="CH41" s="169"/>
      <c r="CI41" s="192">
        <f t="shared" ref="CI41:CM44" si="164">O41+W41+AE41+AM41+AU41+BC41+BK41+BS41+CA41</f>
        <v>4200</v>
      </c>
      <c r="CJ41" s="192">
        <f t="shared" si="164"/>
        <v>630</v>
      </c>
      <c r="CK41" s="192">
        <f t="shared" si="164"/>
        <v>0</v>
      </c>
      <c r="CL41" s="192">
        <f t="shared" si="164"/>
        <v>0</v>
      </c>
      <c r="CM41" s="192">
        <f t="shared" si="164"/>
        <v>0</v>
      </c>
      <c r="CN41" s="170">
        <f t="shared" ref="CN41:CN44" si="165">CI41+CJ41+CK41+CL41+CM41</f>
        <v>4830</v>
      </c>
      <c r="CO41" s="243" t="str">
        <f t="shared" si="44"/>
        <v>OK</v>
      </c>
    </row>
    <row r="42" spans="1:93" ht="15.75" thickBot="1" x14ac:dyDescent="0.3">
      <c r="A42" s="3"/>
      <c r="B42" s="41" t="s">
        <v>54</v>
      </c>
      <c r="C42" s="226" t="s">
        <v>424</v>
      </c>
      <c r="D42" s="225" t="s">
        <v>41</v>
      </c>
      <c r="E42" s="169">
        <v>35</v>
      </c>
      <c r="F42" s="39">
        <f t="shared" si="143"/>
        <v>4200</v>
      </c>
      <c r="G42" s="39">
        <f t="shared" si="144"/>
        <v>630</v>
      </c>
      <c r="H42" s="39"/>
      <c r="I42" s="39"/>
      <c r="J42" s="39"/>
      <c r="K42" s="170">
        <f t="shared" si="145"/>
        <v>4830</v>
      </c>
      <c r="L42" s="243" t="str">
        <f t="shared" si="33"/>
        <v>OK</v>
      </c>
      <c r="N42" s="169"/>
      <c r="O42" s="39">
        <f>$F$42*0.1</f>
        <v>420</v>
      </c>
      <c r="P42" s="39">
        <f t="shared" si="146"/>
        <v>63</v>
      </c>
      <c r="Q42" s="39"/>
      <c r="R42" s="39"/>
      <c r="S42" s="39"/>
      <c r="T42" s="170">
        <f t="shared" si="147"/>
        <v>483</v>
      </c>
      <c r="V42" s="169"/>
      <c r="W42" s="39">
        <f>$F$42*0.05</f>
        <v>210</v>
      </c>
      <c r="X42" s="39">
        <f t="shared" si="148"/>
        <v>31.5</v>
      </c>
      <c r="Y42" s="39"/>
      <c r="Z42" s="39"/>
      <c r="AA42" s="39"/>
      <c r="AB42" s="170">
        <f t="shared" si="149"/>
        <v>241.5</v>
      </c>
      <c r="AD42" s="169"/>
      <c r="AE42" s="39">
        <f>$F$42*0.2</f>
        <v>840</v>
      </c>
      <c r="AF42" s="39">
        <f t="shared" si="150"/>
        <v>126</v>
      </c>
      <c r="AG42" s="39"/>
      <c r="AH42" s="39"/>
      <c r="AI42" s="39"/>
      <c r="AJ42" s="170">
        <f t="shared" si="151"/>
        <v>966</v>
      </c>
      <c r="AL42" s="169"/>
      <c r="AM42" s="39">
        <f>$F$42*0.25</f>
        <v>1050</v>
      </c>
      <c r="AN42" s="39">
        <f t="shared" si="152"/>
        <v>157.5</v>
      </c>
      <c r="AO42" s="39"/>
      <c r="AP42" s="39"/>
      <c r="AQ42" s="39"/>
      <c r="AR42" s="170">
        <f t="shared" si="153"/>
        <v>1207.5</v>
      </c>
      <c r="AT42" s="169"/>
      <c r="AU42" s="39">
        <f>$F$42*0.2</f>
        <v>840</v>
      </c>
      <c r="AV42" s="39">
        <f t="shared" si="154"/>
        <v>126</v>
      </c>
      <c r="AW42" s="39"/>
      <c r="AX42" s="39"/>
      <c r="AY42" s="39"/>
      <c r="AZ42" s="170">
        <f t="shared" si="155"/>
        <v>966</v>
      </c>
      <c r="BB42" s="169"/>
      <c r="BC42" s="39">
        <f>$F$42*0.05</f>
        <v>210</v>
      </c>
      <c r="BD42" s="39">
        <f t="shared" si="156"/>
        <v>31.5</v>
      </c>
      <c r="BE42" s="39"/>
      <c r="BF42" s="39"/>
      <c r="BG42" s="39"/>
      <c r="BH42" s="170">
        <f t="shared" si="157"/>
        <v>241.5</v>
      </c>
      <c r="BJ42" s="169"/>
      <c r="BK42" s="39">
        <f>$F$42*0.05</f>
        <v>210</v>
      </c>
      <c r="BL42" s="39">
        <f t="shared" si="158"/>
        <v>31.5</v>
      </c>
      <c r="BM42" s="39"/>
      <c r="BN42" s="39"/>
      <c r="BO42" s="39"/>
      <c r="BP42" s="170">
        <f t="shared" si="159"/>
        <v>241.5</v>
      </c>
      <c r="BR42" s="169"/>
      <c r="BS42" s="39">
        <f>$F$42*0.05</f>
        <v>210</v>
      </c>
      <c r="BT42" s="39">
        <f t="shared" si="160"/>
        <v>31.5</v>
      </c>
      <c r="BU42" s="39"/>
      <c r="BV42" s="39"/>
      <c r="BW42" s="39"/>
      <c r="BX42" s="170">
        <f t="shared" si="161"/>
        <v>241.5</v>
      </c>
      <c r="BZ42" s="169"/>
      <c r="CA42" s="39">
        <f>$F$42*0.05</f>
        <v>210</v>
      </c>
      <c r="CB42" s="39">
        <f t="shared" si="162"/>
        <v>31.5</v>
      </c>
      <c r="CC42" s="39"/>
      <c r="CD42" s="39"/>
      <c r="CE42" s="39"/>
      <c r="CF42" s="170">
        <f t="shared" si="163"/>
        <v>241.5</v>
      </c>
      <c r="CH42" s="169"/>
      <c r="CI42" s="192">
        <f t="shared" si="164"/>
        <v>4200</v>
      </c>
      <c r="CJ42" s="192">
        <f t="shared" si="164"/>
        <v>630</v>
      </c>
      <c r="CK42" s="192">
        <f t="shared" si="164"/>
        <v>0</v>
      </c>
      <c r="CL42" s="192">
        <f t="shared" si="164"/>
        <v>0</v>
      </c>
      <c r="CM42" s="192">
        <f t="shared" si="164"/>
        <v>0</v>
      </c>
      <c r="CN42" s="170">
        <f t="shared" si="165"/>
        <v>4830</v>
      </c>
      <c r="CO42" s="243" t="str">
        <f t="shared" si="44"/>
        <v>OK</v>
      </c>
    </row>
    <row r="43" spans="1:93" ht="15.75" thickBot="1" x14ac:dyDescent="0.3">
      <c r="A43" s="3"/>
      <c r="B43" s="41"/>
      <c r="C43" s="122"/>
      <c r="D43" s="7"/>
      <c r="E43" s="169"/>
      <c r="F43" s="39">
        <f t="shared" si="143"/>
        <v>0</v>
      </c>
      <c r="G43" s="39">
        <f t="shared" si="144"/>
        <v>0</v>
      </c>
      <c r="H43" s="39"/>
      <c r="I43" s="39"/>
      <c r="J43" s="39"/>
      <c r="K43" s="170">
        <f t="shared" si="145"/>
        <v>0</v>
      </c>
      <c r="L43" s="243" t="str">
        <f t="shared" si="33"/>
        <v>OK</v>
      </c>
      <c r="N43" s="169"/>
      <c r="O43" s="39"/>
      <c r="P43" s="39">
        <f t="shared" si="146"/>
        <v>0</v>
      </c>
      <c r="Q43" s="39"/>
      <c r="R43" s="39"/>
      <c r="S43" s="39"/>
      <c r="T43" s="170">
        <f t="shared" si="147"/>
        <v>0</v>
      </c>
      <c r="V43" s="169"/>
      <c r="W43" s="39"/>
      <c r="X43" s="39">
        <f t="shared" si="148"/>
        <v>0</v>
      </c>
      <c r="Y43" s="39"/>
      <c r="Z43" s="39"/>
      <c r="AA43" s="39"/>
      <c r="AB43" s="170">
        <f t="shared" si="149"/>
        <v>0</v>
      </c>
      <c r="AD43" s="169"/>
      <c r="AE43" s="39"/>
      <c r="AF43" s="39">
        <f t="shared" si="150"/>
        <v>0</v>
      </c>
      <c r="AG43" s="39"/>
      <c r="AH43" s="39"/>
      <c r="AI43" s="39"/>
      <c r="AJ43" s="170">
        <f t="shared" si="151"/>
        <v>0</v>
      </c>
      <c r="AL43" s="169"/>
      <c r="AM43" s="39"/>
      <c r="AN43" s="39">
        <f t="shared" si="152"/>
        <v>0</v>
      </c>
      <c r="AO43" s="39"/>
      <c r="AP43" s="39"/>
      <c r="AQ43" s="39"/>
      <c r="AR43" s="170">
        <f t="shared" si="153"/>
        <v>0</v>
      </c>
      <c r="AT43" s="169"/>
      <c r="AU43" s="39"/>
      <c r="AV43" s="39">
        <f t="shared" si="154"/>
        <v>0</v>
      </c>
      <c r="AW43" s="39"/>
      <c r="AX43" s="39"/>
      <c r="AY43" s="39"/>
      <c r="AZ43" s="170">
        <f t="shared" si="155"/>
        <v>0</v>
      </c>
      <c r="BB43" s="169"/>
      <c r="BC43" s="39"/>
      <c r="BD43" s="39">
        <f t="shared" si="156"/>
        <v>0</v>
      </c>
      <c r="BE43" s="39"/>
      <c r="BF43" s="39"/>
      <c r="BG43" s="39"/>
      <c r="BH43" s="170">
        <f t="shared" si="157"/>
        <v>0</v>
      </c>
      <c r="BJ43" s="169"/>
      <c r="BK43" s="39"/>
      <c r="BL43" s="39">
        <f t="shared" si="158"/>
        <v>0</v>
      </c>
      <c r="BM43" s="39"/>
      <c r="BN43" s="39"/>
      <c r="BO43" s="39"/>
      <c r="BP43" s="170">
        <f t="shared" si="159"/>
        <v>0</v>
      </c>
      <c r="BR43" s="169"/>
      <c r="BS43" s="39"/>
      <c r="BT43" s="39">
        <f t="shared" si="160"/>
        <v>0</v>
      </c>
      <c r="BU43" s="39"/>
      <c r="BV43" s="39"/>
      <c r="BW43" s="39"/>
      <c r="BX43" s="170">
        <f t="shared" si="161"/>
        <v>0</v>
      </c>
      <c r="BZ43" s="169"/>
      <c r="CA43" s="39"/>
      <c r="CB43" s="39">
        <f t="shared" si="162"/>
        <v>0</v>
      </c>
      <c r="CC43" s="39"/>
      <c r="CD43" s="39"/>
      <c r="CE43" s="39"/>
      <c r="CF43" s="170">
        <f t="shared" si="163"/>
        <v>0</v>
      </c>
      <c r="CH43" s="169"/>
      <c r="CI43" s="192">
        <f t="shared" si="164"/>
        <v>0</v>
      </c>
      <c r="CJ43" s="192">
        <f t="shared" si="164"/>
        <v>0</v>
      </c>
      <c r="CK43" s="192">
        <f t="shared" si="164"/>
        <v>0</v>
      </c>
      <c r="CL43" s="192">
        <f t="shared" si="164"/>
        <v>0</v>
      </c>
      <c r="CM43" s="192">
        <f t="shared" si="164"/>
        <v>0</v>
      </c>
      <c r="CN43" s="170">
        <f t="shared" si="165"/>
        <v>0</v>
      </c>
      <c r="CO43" s="243" t="str">
        <f t="shared" si="44"/>
        <v>OK</v>
      </c>
    </row>
    <row r="44" spans="1:93" ht="15.75" thickBot="1" x14ac:dyDescent="0.3">
      <c r="A44" s="3"/>
      <c r="B44" s="41"/>
      <c r="C44" s="122"/>
      <c r="D44" s="7"/>
      <c r="E44" s="169"/>
      <c r="F44" s="39">
        <f t="shared" si="143"/>
        <v>0</v>
      </c>
      <c r="G44" s="39">
        <f t="shared" si="144"/>
        <v>0</v>
      </c>
      <c r="H44" s="39"/>
      <c r="I44" s="39"/>
      <c r="J44" s="39"/>
      <c r="K44" s="170">
        <f t="shared" si="145"/>
        <v>0</v>
      </c>
      <c r="L44" s="243" t="str">
        <f t="shared" si="33"/>
        <v>OK</v>
      </c>
      <c r="N44" s="169"/>
      <c r="O44" s="39"/>
      <c r="P44" s="39">
        <f t="shared" si="146"/>
        <v>0</v>
      </c>
      <c r="Q44" s="39"/>
      <c r="R44" s="39"/>
      <c r="S44" s="39"/>
      <c r="T44" s="170">
        <f t="shared" si="147"/>
        <v>0</v>
      </c>
      <c r="V44" s="169"/>
      <c r="W44" s="39"/>
      <c r="X44" s="39">
        <f t="shared" si="148"/>
        <v>0</v>
      </c>
      <c r="Y44" s="39"/>
      <c r="Z44" s="39"/>
      <c r="AA44" s="39"/>
      <c r="AB44" s="170">
        <f t="shared" si="149"/>
        <v>0</v>
      </c>
      <c r="AD44" s="169"/>
      <c r="AE44" s="39"/>
      <c r="AF44" s="39">
        <f t="shared" si="150"/>
        <v>0</v>
      </c>
      <c r="AG44" s="39"/>
      <c r="AH44" s="39"/>
      <c r="AI44" s="39"/>
      <c r="AJ44" s="170">
        <f t="shared" si="151"/>
        <v>0</v>
      </c>
      <c r="AL44" s="169"/>
      <c r="AM44" s="39"/>
      <c r="AN44" s="39">
        <f t="shared" si="152"/>
        <v>0</v>
      </c>
      <c r="AO44" s="39"/>
      <c r="AP44" s="39"/>
      <c r="AQ44" s="39"/>
      <c r="AR44" s="170">
        <f t="shared" si="153"/>
        <v>0</v>
      </c>
      <c r="AT44" s="169"/>
      <c r="AU44" s="39"/>
      <c r="AV44" s="39">
        <f t="shared" si="154"/>
        <v>0</v>
      </c>
      <c r="AW44" s="39"/>
      <c r="AX44" s="39"/>
      <c r="AY44" s="39"/>
      <c r="AZ44" s="170">
        <f t="shared" si="155"/>
        <v>0</v>
      </c>
      <c r="BB44" s="169"/>
      <c r="BC44" s="39"/>
      <c r="BD44" s="39">
        <f t="shared" si="156"/>
        <v>0</v>
      </c>
      <c r="BE44" s="39"/>
      <c r="BF44" s="39"/>
      <c r="BG44" s="39"/>
      <c r="BH44" s="170">
        <f t="shared" si="157"/>
        <v>0</v>
      </c>
      <c r="BJ44" s="169"/>
      <c r="BK44" s="39"/>
      <c r="BL44" s="39">
        <f t="shared" si="158"/>
        <v>0</v>
      </c>
      <c r="BM44" s="39"/>
      <c r="BN44" s="39"/>
      <c r="BO44" s="39"/>
      <c r="BP44" s="170">
        <f t="shared" si="159"/>
        <v>0</v>
      </c>
      <c r="BR44" s="169"/>
      <c r="BS44" s="39"/>
      <c r="BT44" s="39">
        <f t="shared" si="160"/>
        <v>0</v>
      </c>
      <c r="BU44" s="39"/>
      <c r="BV44" s="39"/>
      <c r="BW44" s="39"/>
      <c r="BX44" s="170">
        <f t="shared" si="161"/>
        <v>0</v>
      </c>
      <c r="BZ44" s="169"/>
      <c r="CA44" s="39"/>
      <c r="CB44" s="39">
        <f t="shared" si="162"/>
        <v>0</v>
      </c>
      <c r="CC44" s="39"/>
      <c r="CD44" s="39"/>
      <c r="CE44" s="39"/>
      <c r="CF44" s="170">
        <f t="shared" si="163"/>
        <v>0</v>
      </c>
      <c r="CH44" s="169"/>
      <c r="CI44" s="192">
        <f t="shared" si="164"/>
        <v>0</v>
      </c>
      <c r="CJ44" s="192">
        <f t="shared" si="164"/>
        <v>0</v>
      </c>
      <c r="CK44" s="192">
        <f t="shared" si="164"/>
        <v>0</v>
      </c>
      <c r="CL44" s="192">
        <f t="shared" si="164"/>
        <v>0</v>
      </c>
      <c r="CM44" s="192">
        <f t="shared" si="164"/>
        <v>0</v>
      </c>
      <c r="CN44" s="170">
        <f t="shared" si="165"/>
        <v>0</v>
      </c>
      <c r="CO44" s="243" t="str">
        <f t="shared" si="44"/>
        <v>OK</v>
      </c>
    </row>
    <row r="45" spans="1:93" ht="15.75" thickBot="1" x14ac:dyDescent="0.3">
      <c r="A45" s="17"/>
      <c r="B45" s="28" t="s">
        <v>55</v>
      </c>
      <c r="C45" s="115"/>
      <c r="D45" s="20"/>
      <c r="E45" s="178"/>
      <c r="F45" s="18"/>
      <c r="G45" s="18"/>
      <c r="H45" s="18"/>
      <c r="I45" s="18"/>
      <c r="J45" s="18"/>
      <c r="K45" s="179"/>
      <c r="L45" s="243" t="str">
        <f t="shared" si="33"/>
        <v>OK</v>
      </c>
      <c r="N45" s="178"/>
      <c r="O45" s="18"/>
      <c r="P45" s="18"/>
      <c r="Q45" s="18"/>
      <c r="R45" s="18"/>
      <c r="S45" s="18"/>
      <c r="T45" s="179"/>
      <c r="V45" s="178"/>
      <c r="W45" s="18"/>
      <c r="X45" s="18"/>
      <c r="Y45" s="18"/>
      <c r="Z45" s="18"/>
      <c r="AA45" s="18"/>
      <c r="AB45" s="179"/>
      <c r="AD45" s="178"/>
      <c r="AE45" s="18"/>
      <c r="AF45" s="18"/>
      <c r="AG45" s="18"/>
      <c r="AH45" s="18"/>
      <c r="AI45" s="18"/>
      <c r="AJ45" s="179"/>
      <c r="AL45" s="178"/>
      <c r="AM45" s="18"/>
      <c r="AN45" s="18"/>
      <c r="AO45" s="18"/>
      <c r="AP45" s="18"/>
      <c r="AQ45" s="18"/>
      <c r="AR45" s="179"/>
      <c r="AT45" s="178"/>
      <c r="AU45" s="18"/>
      <c r="AV45" s="18"/>
      <c r="AW45" s="18"/>
      <c r="AX45" s="18"/>
      <c r="AY45" s="18"/>
      <c r="AZ45" s="179"/>
      <c r="BB45" s="178"/>
      <c r="BC45" s="18"/>
      <c r="BD45" s="18"/>
      <c r="BE45" s="18"/>
      <c r="BF45" s="18"/>
      <c r="BG45" s="18"/>
      <c r="BH45" s="179"/>
      <c r="BJ45" s="178"/>
      <c r="BK45" s="18"/>
      <c r="BL45" s="18"/>
      <c r="BM45" s="18"/>
      <c r="BN45" s="18"/>
      <c r="BO45" s="18"/>
      <c r="BP45" s="179"/>
      <c r="BR45" s="178"/>
      <c r="BS45" s="18"/>
      <c r="BT45" s="18"/>
      <c r="BU45" s="18"/>
      <c r="BV45" s="18"/>
      <c r="BW45" s="18"/>
      <c r="BX45" s="179"/>
      <c r="BZ45" s="178"/>
      <c r="CA45" s="18"/>
      <c r="CB45" s="18"/>
      <c r="CC45" s="18"/>
      <c r="CD45" s="18"/>
      <c r="CE45" s="18"/>
      <c r="CF45" s="179"/>
      <c r="CH45" s="178"/>
      <c r="CI45" s="18"/>
      <c r="CJ45" s="18"/>
      <c r="CK45" s="18"/>
      <c r="CL45" s="18"/>
      <c r="CM45" s="18"/>
      <c r="CN45" s="179"/>
      <c r="CO45" s="243" t="str">
        <f t="shared" si="44"/>
        <v>OK</v>
      </c>
    </row>
    <row r="46" spans="1:93" ht="15.75" thickBot="1" x14ac:dyDescent="0.3">
      <c r="A46" s="3"/>
      <c r="B46" s="41" t="s">
        <v>56</v>
      </c>
      <c r="C46" s="226" t="s">
        <v>425</v>
      </c>
      <c r="D46" s="225" t="s">
        <v>271</v>
      </c>
      <c r="E46" s="169">
        <v>12</v>
      </c>
      <c r="F46" s="39">
        <f t="shared" ref="F46:F49" si="166">E46*$C$2</f>
        <v>1440</v>
      </c>
      <c r="G46" s="39">
        <f t="shared" ref="G46:G49" si="167">F46*0.15</f>
        <v>216</v>
      </c>
      <c r="H46" s="39">
        <f>I2*3</f>
        <v>1800</v>
      </c>
      <c r="I46" s="39"/>
      <c r="J46" s="39"/>
      <c r="K46" s="170">
        <f t="shared" ref="K46:K49" si="168">F46+G46+H46+I46+J46</f>
        <v>3456</v>
      </c>
      <c r="L46" s="243" t="str">
        <f t="shared" si="33"/>
        <v>OK</v>
      </c>
      <c r="N46" s="169"/>
      <c r="O46" s="39">
        <f>$F$46*0.1</f>
        <v>144</v>
      </c>
      <c r="P46" s="39">
        <f t="shared" ref="P46:P49" si="169">O46*0.15</f>
        <v>21.599999999999998</v>
      </c>
      <c r="Q46" s="39">
        <f>$H$46*0.1</f>
        <v>180</v>
      </c>
      <c r="R46" s="39"/>
      <c r="S46" s="39"/>
      <c r="T46" s="170">
        <f t="shared" ref="T46:T49" si="170">O46+P46+Q46+R46+S46</f>
        <v>345.6</v>
      </c>
      <c r="V46" s="169"/>
      <c r="W46" s="39">
        <f>$F$46*0.1</f>
        <v>144</v>
      </c>
      <c r="X46" s="39">
        <f t="shared" ref="X46:X49" si="171">W46*0.15</f>
        <v>21.599999999999998</v>
      </c>
      <c r="Y46" s="39">
        <f>$H$46*0.1</f>
        <v>180</v>
      </c>
      <c r="Z46" s="39"/>
      <c r="AA46" s="39"/>
      <c r="AB46" s="170">
        <f t="shared" ref="AB46:AB49" si="172">W46+X46+Y46+Z46+AA46</f>
        <v>345.6</v>
      </c>
      <c r="AD46" s="169"/>
      <c r="AE46" s="39">
        <f>$F$46*0.1</f>
        <v>144</v>
      </c>
      <c r="AF46" s="39">
        <f t="shared" ref="AF46:AF49" si="173">AE46*0.15</f>
        <v>21.599999999999998</v>
      </c>
      <c r="AG46" s="39">
        <f>$H$46*0.1</f>
        <v>180</v>
      </c>
      <c r="AH46" s="39"/>
      <c r="AI46" s="39"/>
      <c r="AJ46" s="170">
        <f t="shared" ref="AJ46:AJ49" si="174">AE46+AF46+AG46+AH46+AI46</f>
        <v>345.6</v>
      </c>
      <c r="AL46" s="169"/>
      <c r="AM46" s="39">
        <f>$F$46*0.1</f>
        <v>144</v>
      </c>
      <c r="AN46" s="39">
        <f t="shared" ref="AN46:AN49" si="175">AM46*0.15</f>
        <v>21.599999999999998</v>
      </c>
      <c r="AO46" s="39">
        <f>$H$46*0.1</f>
        <v>180</v>
      </c>
      <c r="AP46" s="39"/>
      <c r="AQ46" s="39"/>
      <c r="AR46" s="170">
        <f t="shared" ref="AR46:AR49" si="176">AM46+AN46+AO46+AP46+AQ46</f>
        <v>345.6</v>
      </c>
      <c r="AT46" s="169"/>
      <c r="AU46" s="39">
        <f>$F$46*0.2</f>
        <v>288</v>
      </c>
      <c r="AV46" s="39">
        <f t="shared" ref="AV46:AV49" si="177">AU46*0.15</f>
        <v>43.199999999999996</v>
      </c>
      <c r="AW46" s="39">
        <f>$H$46*0.2</f>
        <v>360</v>
      </c>
      <c r="AX46" s="39"/>
      <c r="AY46" s="39"/>
      <c r="AZ46" s="170">
        <f t="shared" ref="AZ46:AZ49" si="178">AU46+AV46+AW46+AX46+AY46</f>
        <v>691.2</v>
      </c>
      <c r="BB46" s="169"/>
      <c r="BC46" s="39">
        <f>$F$46*0.1</f>
        <v>144</v>
      </c>
      <c r="BD46" s="39">
        <f t="shared" ref="BD46:BD49" si="179">BC46*0.15</f>
        <v>21.599999999999998</v>
      </c>
      <c r="BE46" s="39">
        <f>$H$46*0.1</f>
        <v>180</v>
      </c>
      <c r="BF46" s="39"/>
      <c r="BG46" s="39"/>
      <c r="BH46" s="170">
        <f t="shared" ref="BH46:BH49" si="180">BC46+BD46+BE46+BF46+BG46</f>
        <v>345.6</v>
      </c>
      <c r="BJ46" s="169"/>
      <c r="BK46" s="39">
        <f>$F$46*0.1</f>
        <v>144</v>
      </c>
      <c r="BL46" s="39">
        <f t="shared" ref="BL46:BL49" si="181">BK46*0.15</f>
        <v>21.599999999999998</v>
      </c>
      <c r="BM46" s="39">
        <f>$H$46*0.1</f>
        <v>180</v>
      </c>
      <c r="BN46" s="39"/>
      <c r="BO46" s="39"/>
      <c r="BP46" s="170">
        <f t="shared" ref="BP46:BP49" si="182">BK46+BL46+BM46+BN46+BO46</f>
        <v>345.6</v>
      </c>
      <c r="BR46" s="169"/>
      <c r="BS46" s="39">
        <f>$F$46*0.1</f>
        <v>144</v>
      </c>
      <c r="BT46" s="39">
        <f t="shared" ref="BT46:BT49" si="183">BS46*0.15</f>
        <v>21.599999999999998</v>
      </c>
      <c r="BU46" s="39">
        <f>$H$46*0.1</f>
        <v>180</v>
      </c>
      <c r="BV46" s="39"/>
      <c r="BW46" s="39"/>
      <c r="BX46" s="170">
        <f t="shared" ref="BX46:BX49" si="184">BS46+BT46+BU46+BV46+BW46</f>
        <v>345.6</v>
      </c>
      <c r="BZ46" s="169"/>
      <c r="CA46" s="39">
        <f>$F$46*0.1</f>
        <v>144</v>
      </c>
      <c r="CB46" s="39">
        <f t="shared" ref="CB46:CB49" si="185">CA46*0.15</f>
        <v>21.599999999999998</v>
      </c>
      <c r="CC46" s="39">
        <f>$H$46*0.1</f>
        <v>180</v>
      </c>
      <c r="CD46" s="39"/>
      <c r="CE46" s="39"/>
      <c r="CF46" s="170">
        <f t="shared" ref="CF46:CF49" si="186">CA46+CB46+CC46+CD46+CE46</f>
        <v>345.6</v>
      </c>
      <c r="CH46" s="169"/>
      <c r="CI46" s="192">
        <f t="shared" ref="CI46:CM49" si="187">O46+W46+AE46+AM46+AU46+BC46+BK46+BS46+CA46</f>
        <v>1440</v>
      </c>
      <c r="CJ46" s="192">
        <f t="shared" si="187"/>
        <v>215.99999999999997</v>
      </c>
      <c r="CK46" s="192">
        <f t="shared" si="187"/>
        <v>1800</v>
      </c>
      <c r="CL46" s="192">
        <f t="shared" si="187"/>
        <v>0</v>
      </c>
      <c r="CM46" s="192">
        <f t="shared" si="187"/>
        <v>0</v>
      </c>
      <c r="CN46" s="170">
        <f t="shared" ref="CN46:CN49" si="188">CI46+CJ46+CK46+CL46+CM46</f>
        <v>3456</v>
      </c>
      <c r="CO46" s="243" t="str">
        <f t="shared" si="44"/>
        <v>OK</v>
      </c>
    </row>
    <row r="47" spans="1:93" ht="30.75" thickBot="1" x14ac:dyDescent="0.3">
      <c r="A47" s="3"/>
      <c r="B47" s="41" t="s">
        <v>383</v>
      </c>
      <c r="C47" s="226" t="s">
        <v>424</v>
      </c>
      <c r="D47" s="225" t="s">
        <v>41</v>
      </c>
      <c r="E47" s="169">
        <v>10</v>
      </c>
      <c r="F47" s="39">
        <f t="shared" si="166"/>
        <v>1200</v>
      </c>
      <c r="G47" s="39">
        <f t="shared" si="167"/>
        <v>180</v>
      </c>
      <c r="H47" s="39">
        <f>I2*3</f>
        <v>1800</v>
      </c>
      <c r="I47" s="39"/>
      <c r="J47" s="39"/>
      <c r="K47" s="170">
        <f t="shared" si="168"/>
        <v>3180</v>
      </c>
      <c r="L47" s="243" t="str">
        <f t="shared" si="33"/>
        <v>OK</v>
      </c>
      <c r="N47" s="169"/>
      <c r="O47" s="39"/>
      <c r="P47" s="39">
        <f t="shared" si="169"/>
        <v>0</v>
      </c>
      <c r="Q47" s="39"/>
      <c r="R47" s="39"/>
      <c r="S47" s="39"/>
      <c r="T47" s="170">
        <f t="shared" si="170"/>
        <v>0</v>
      </c>
      <c r="V47" s="169"/>
      <c r="W47" s="39"/>
      <c r="X47" s="39">
        <f t="shared" si="171"/>
        <v>0</v>
      </c>
      <c r="Y47" s="39"/>
      <c r="Z47" s="39"/>
      <c r="AA47" s="39"/>
      <c r="AB47" s="170">
        <f t="shared" si="172"/>
        <v>0</v>
      </c>
      <c r="AD47" s="169"/>
      <c r="AE47" s="39"/>
      <c r="AF47" s="39">
        <f t="shared" si="173"/>
        <v>0</v>
      </c>
      <c r="AG47" s="39"/>
      <c r="AH47" s="39"/>
      <c r="AI47" s="39"/>
      <c r="AJ47" s="170">
        <f t="shared" si="174"/>
        <v>0</v>
      </c>
      <c r="AL47" s="169"/>
      <c r="AM47" s="39">
        <f>F47</f>
        <v>1200</v>
      </c>
      <c r="AN47" s="39">
        <f t="shared" si="175"/>
        <v>180</v>
      </c>
      <c r="AO47" s="39">
        <f>H47</f>
        <v>1800</v>
      </c>
      <c r="AP47" s="39"/>
      <c r="AQ47" s="39"/>
      <c r="AR47" s="170">
        <f t="shared" si="176"/>
        <v>3180</v>
      </c>
      <c r="AT47" s="169"/>
      <c r="AU47" s="39"/>
      <c r="AV47" s="39">
        <f t="shared" si="177"/>
        <v>0</v>
      </c>
      <c r="AW47" s="39"/>
      <c r="AX47" s="39"/>
      <c r="AY47" s="39"/>
      <c r="AZ47" s="170">
        <f t="shared" si="178"/>
        <v>0</v>
      </c>
      <c r="BB47" s="169"/>
      <c r="BC47" s="39"/>
      <c r="BD47" s="39">
        <f t="shared" si="179"/>
        <v>0</v>
      </c>
      <c r="BE47" s="39"/>
      <c r="BF47" s="39"/>
      <c r="BG47" s="39"/>
      <c r="BH47" s="170">
        <f t="shared" si="180"/>
        <v>0</v>
      </c>
      <c r="BJ47" s="169"/>
      <c r="BK47" s="39"/>
      <c r="BL47" s="39">
        <f t="shared" si="181"/>
        <v>0</v>
      </c>
      <c r="BM47" s="39"/>
      <c r="BN47" s="39"/>
      <c r="BO47" s="39"/>
      <c r="BP47" s="170">
        <f t="shared" si="182"/>
        <v>0</v>
      </c>
      <c r="BR47" s="169"/>
      <c r="BS47" s="39"/>
      <c r="BT47" s="39">
        <f t="shared" si="183"/>
        <v>0</v>
      </c>
      <c r="BU47" s="39"/>
      <c r="BV47" s="39"/>
      <c r="BW47" s="39"/>
      <c r="BX47" s="170">
        <f t="shared" si="184"/>
        <v>0</v>
      </c>
      <c r="BZ47" s="169"/>
      <c r="CA47" s="39"/>
      <c r="CB47" s="39">
        <f t="shared" si="185"/>
        <v>0</v>
      </c>
      <c r="CC47" s="39"/>
      <c r="CD47" s="39"/>
      <c r="CE47" s="39"/>
      <c r="CF47" s="170">
        <f t="shared" si="186"/>
        <v>0</v>
      </c>
      <c r="CH47" s="169"/>
      <c r="CI47" s="192">
        <f t="shared" si="187"/>
        <v>1200</v>
      </c>
      <c r="CJ47" s="192">
        <f t="shared" si="187"/>
        <v>180</v>
      </c>
      <c r="CK47" s="192">
        <f t="shared" si="187"/>
        <v>1800</v>
      </c>
      <c r="CL47" s="192">
        <f t="shared" si="187"/>
        <v>0</v>
      </c>
      <c r="CM47" s="192">
        <f t="shared" si="187"/>
        <v>0</v>
      </c>
      <c r="CN47" s="170">
        <f t="shared" si="188"/>
        <v>3180</v>
      </c>
      <c r="CO47" s="243" t="str">
        <f t="shared" si="44"/>
        <v>OK</v>
      </c>
    </row>
    <row r="48" spans="1:93" ht="30" customHeight="1" thickBot="1" x14ac:dyDescent="0.3">
      <c r="A48" s="3"/>
      <c r="B48" s="41" t="s">
        <v>382</v>
      </c>
      <c r="C48" s="226" t="s">
        <v>424</v>
      </c>
      <c r="D48" s="225" t="s">
        <v>41</v>
      </c>
      <c r="E48" s="169">
        <v>6</v>
      </c>
      <c r="F48" s="39">
        <f t="shared" si="166"/>
        <v>720</v>
      </c>
      <c r="G48" s="39">
        <f t="shared" si="167"/>
        <v>108</v>
      </c>
      <c r="H48" s="39">
        <f>I2</f>
        <v>600</v>
      </c>
      <c r="I48" s="39"/>
      <c r="J48" s="39"/>
      <c r="K48" s="170">
        <f t="shared" si="168"/>
        <v>1428</v>
      </c>
      <c r="L48" s="243" t="str">
        <f t="shared" si="33"/>
        <v>OK</v>
      </c>
      <c r="N48" s="169"/>
      <c r="O48" s="39"/>
      <c r="P48" s="39">
        <f t="shared" si="169"/>
        <v>0</v>
      </c>
      <c r="Q48" s="39"/>
      <c r="R48" s="39"/>
      <c r="S48" s="39"/>
      <c r="T48" s="170">
        <f t="shared" si="170"/>
        <v>0</v>
      </c>
      <c r="V48" s="169"/>
      <c r="W48" s="39"/>
      <c r="X48" s="39">
        <f t="shared" si="171"/>
        <v>0</v>
      </c>
      <c r="Y48" s="39"/>
      <c r="Z48" s="39"/>
      <c r="AA48" s="39"/>
      <c r="AB48" s="170">
        <f t="shared" si="172"/>
        <v>0</v>
      </c>
      <c r="AD48" s="169"/>
      <c r="AE48" s="39"/>
      <c r="AF48" s="39">
        <f t="shared" si="173"/>
        <v>0</v>
      </c>
      <c r="AG48" s="39"/>
      <c r="AH48" s="39"/>
      <c r="AI48" s="39"/>
      <c r="AJ48" s="170">
        <f t="shared" si="174"/>
        <v>0</v>
      </c>
      <c r="AL48" s="169"/>
      <c r="AM48" s="39">
        <f>$F$48*0.5</f>
        <v>360</v>
      </c>
      <c r="AN48" s="39">
        <f t="shared" si="175"/>
        <v>54</v>
      </c>
      <c r="AO48" s="39">
        <f>$H$48*0.5</f>
        <v>300</v>
      </c>
      <c r="AP48" s="39"/>
      <c r="AQ48" s="39"/>
      <c r="AR48" s="170">
        <f t="shared" si="176"/>
        <v>714</v>
      </c>
      <c r="AT48" s="169"/>
      <c r="AU48" s="39">
        <f>$F$48*0.5</f>
        <v>360</v>
      </c>
      <c r="AV48" s="39">
        <f t="shared" si="177"/>
        <v>54</v>
      </c>
      <c r="AW48" s="39">
        <f>$H$48*0.5</f>
        <v>300</v>
      </c>
      <c r="AX48" s="39"/>
      <c r="AY48" s="39"/>
      <c r="AZ48" s="170">
        <f t="shared" si="178"/>
        <v>714</v>
      </c>
      <c r="BB48" s="169"/>
      <c r="BC48" s="39"/>
      <c r="BD48" s="39">
        <f t="shared" si="179"/>
        <v>0</v>
      </c>
      <c r="BE48" s="39"/>
      <c r="BF48" s="39"/>
      <c r="BG48" s="39"/>
      <c r="BH48" s="170">
        <f t="shared" si="180"/>
        <v>0</v>
      </c>
      <c r="BJ48" s="169"/>
      <c r="BK48" s="39"/>
      <c r="BL48" s="39">
        <f t="shared" si="181"/>
        <v>0</v>
      </c>
      <c r="BM48" s="39"/>
      <c r="BN48" s="39"/>
      <c r="BO48" s="39"/>
      <c r="BP48" s="170">
        <f t="shared" si="182"/>
        <v>0</v>
      </c>
      <c r="BR48" s="169"/>
      <c r="BS48" s="39"/>
      <c r="BT48" s="39">
        <f t="shared" si="183"/>
        <v>0</v>
      </c>
      <c r="BU48" s="39"/>
      <c r="BV48" s="39"/>
      <c r="BW48" s="39"/>
      <c r="BX48" s="170">
        <f t="shared" si="184"/>
        <v>0</v>
      </c>
      <c r="BZ48" s="169"/>
      <c r="CA48" s="39"/>
      <c r="CB48" s="39">
        <f t="shared" si="185"/>
        <v>0</v>
      </c>
      <c r="CC48" s="39"/>
      <c r="CD48" s="39"/>
      <c r="CE48" s="39"/>
      <c r="CF48" s="170">
        <f t="shared" si="186"/>
        <v>0</v>
      </c>
      <c r="CH48" s="169"/>
      <c r="CI48" s="192">
        <f t="shared" si="187"/>
        <v>720</v>
      </c>
      <c r="CJ48" s="192">
        <f t="shared" si="187"/>
        <v>108</v>
      </c>
      <c r="CK48" s="192">
        <f t="shared" si="187"/>
        <v>600</v>
      </c>
      <c r="CL48" s="192">
        <f t="shared" si="187"/>
        <v>0</v>
      </c>
      <c r="CM48" s="192">
        <f t="shared" si="187"/>
        <v>0</v>
      </c>
      <c r="CN48" s="170">
        <f t="shared" si="188"/>
        <v>1428</v>
      </c>
      <c r="CO48" s="243" t="str">
        <f t="shared" si="44"/>
        <v>OK</v>
      </c>
    </row>
    <row r="49" spans="1:93" ht="15.75" thickBot="1" x14ac:dyDescent="0.3">
      <c r="A49" s="3"/>
      <c r="B49" s="41"/>
      <c r="C49" s="93"/>
      <c r="D49" s="7"/>
      <c r="E49" s="169"/>
      <c r="F49" s="39">
        <f t="shared" si="166"/>
        <v>0</v>
      </c>
      <c r="G49" s="39">
        <f t="shared" si="167"/>
        <v>0</v>
      </c>
      <c r="H49" s="39"/>
      <c r="I49" s="39"/>
      <c r="J49" s="39"/>
      <c r="K49" s="170">
        <f t="shared" si="168"/>
        <v>0</v>
      </c>
      <c r="L49" s="243" t="str">
        <f t="shared" si="33"/>
        <v>OK</v>
      </c>
      <c r="N49" s="169"/>
      <c r="O49" s="39"/>
      <c r="P49" s="39">
        <f t="shared" si="169"/>
        <v>0</v>
      </c>
      <c r="Q49" s="39"/>
      <c r="R49" s="39"/>
      <c r="S49" s="39"/>
      <c r="T49" s="170">
        <f t="shared" si="170"/>
        <v>0</v>
      </c>
      <c r="V49" s="169"/>
      <c r="W49" s="39"/>
      <c r="X49" s="39">
        <f t="shared" si="171"/>
        <v>0</v>
      </c>
      <c r="Y49" s="39"/>
      <c r="Z49" s="39"/>
      <c r="AA49" s="39"/>
      <c r="AB49" s="170">
        <f t="shared" si="172"/>
        <v>0</v>
      </c>
      <c r="AD49" s="169"/>
      <c r="AE49" s="39"/>
      <c r="AF49" s="39">
        <f t="shared" si="173"/>
        <v>0</v>
      </c>
      <c r="AG49" s="39"/>
      <c r="AH49" s="39"/>
      <c r="AI49" s="39"/>
      <c r="AJ49" s="170">
        <f t="shared" si="174"/>
        <v>0</v>
      </c>
      <c r="AL49" s="169"/>
      <c r="AM49" s="39"/>
      <c r="AN49" s="39">
        <f t="shared" si="175"/>
        <v>0</v>
      </c>
      <c r="AO49" s="39"/>
      <c r="AP49" s="39"/>
      <c r="AQ49" s="39"/>
      <c r="AR49" s="170">
        <f t="shared" si="176"/>
        <v>0</v>
      </c>
      <c r="AT49" s="169"/>
      <c r="AU49" s="39"/>
      <c r="AV49" s="39">
        <f t="shared" si="177"/>
        <v>0</v>
      </c>
      <c r="AW49" s="39"/>
      <c r="AX49" s="39"/>
      <c r="AY49" s="39"/>
      <c r="AZ49" s="170">
        <f t="shared" si="178"/>
        <v>0</v>
      </c>
      <c r="BB49" s="169"/>
      <c r="BC49" s="39"/>
      <c r="BD49" s="39">
        <f t="shared" si="179"/>
        <v>0</v>
      </c>
      <c r="BE49" s="39"/>
      <c r="BF49" s="39"/>
      <c r="BG49" s="39"/>
      <c r="BH49" s="170">
        <f t="shared" si="180"/>
        <v>0</v>
      </c>
      <c r="BJ49" s="169"/>
      <c r="BK49" s="39"/>
      <c r="BL49" s="39">
        <f t="shared" si="181"/>
        <v>0</v>
      </c>
      <c r="BM49" s="39"/>
      <c r="BN49" s="39"/>
      <c r="BO49" s="39"/>
      <c r="BP49" s="170">
        <f t="shared" si="182"/>
        <v>0</v>
      </c>
      <c r="BR49" s="169"/>
      <c r="BS49" s="39"/>
      <c r="BT49" s="39">
        <f t="shared" si="183"/>
        <v>0</v>
      </c>
      <c r="BU49" s="39"/>
      <c r="BV49" s="39"/>
      <c r="BW49" s="39"/>
      <c r="BX49" s="170">
        <f t="shared" si="184"/>
        <v>0</v>
      </c>
      <c r="BZ49" s="169"/>
      <c r="CA49" s="39"/>
      <c r="CB49" s="39">
        <f t="shared" si="185"/>
        <v>0</v>
      </c>
      <c r="CC49" s="39"/>
      <c r="CD49" s="39"/>
      <c r="CE49" s="39"/>
      <c r="CF49" s="170">
        <f t="shared" si="186"/>
        <v>0</v>
      </c>
      <c r="CH49" s="169"/>
      <c r="CI49" s="192">
        <f t="shared" si="187"/>
        <v>0</v>
      </c>
      <c r="CJ49" s="192">
        <f t="shared" si="187"/>
        <v>0</v>
      </c>
      <c r="CK49" s="192">
        <f t="shared" si="187"/>
        <v>0</v>
      </c>
      <c r="CL49" s="192">
        <f t="shared" si="187"/>
        <v>0</v>
      </c>
      <c r="CM49" s="192">
        <f t="shared" si="187"/>
        <v>0</v>
      </c>
      <c r="CN49" s="170">
        <f t="shared" si="188"/>
        <v>0</v>
      </c>
      <c r="CO49" s="243" t="str">
        <f t="shared" si="44"/>
        <v>OK</v>
      </c>
    </row>
    <row r="50" spans="1:93" ht="15.75" thickBot="1" x14ac:dyDescent="0.3">
      <c r="A50" s="17"/>
      <c r="B50" s="28" t="s">
        <v>62</v>
      </c>
      <c r="C50" s="115"/>
      <c r="D50" s="20"/>
      <c r="E50" s="178"/>
      <c r="F50" s="18"/>
      <c r="G50" s="18"/>
      <c r="H50" s="18"/>
      <c r="I50" s="18"/>
      <c r="J50" s="18"/>
      <c r="K50" s="179"/>
      <c r="L50" s="243" t="str">
        <f t="shared" si="33"/>
        <v>OK</v>
      </c>
      <c r="N50" s="178"/>
      <c r="O50" s="18"/>
      <c r="P50" s="18"/>
      <c r="Q50" s="18"/>
      <c r="R50" s="18"/>
      <c r="S50" s="18"/>
      <c r="T50" s="179"/>
      <c r="V50" s="178"/>
      <c r="W50" s="18"/>
      <c r="X50" s="18"/>
      <c r="Y50" s="18"/>
      <c r="Z50" s="18"/>
      <c r="AA50" s="18"/>
      <c r="AB50" s="179"/>
      <c r="AD50" s="178"/>
      <c r="AE50" s="18"/>
      <c r="AF50" s="18"/>
      <c r="AG50" s="18"/>
      <c r="AH50" s="18"/>
      <c r="AI50" s="18"/>
      <c r="AJ50" s="179"/>
      <c r="AL50" s="178"/>
      <c r="AM50" s="18"/>
      <c r="AN50" s="18"/>
      <c r="AO50" s="18"/>
      <c r="AP50" s="18"/>
      <c r="AQ50" s="18"/>
      <c r="AR50" s="179"/>
      <c r="AT50" s="178"/>
      <c r="AU50" s="18"/>
      <c r="AV50" s="18"/>
      <c r="AW50" s="18"/>
      <c r="AX50" s="18"/>
      <c r="AY50" s="18"/>
      <c r="AZ50" s="179"/>
      <c r="BB50" s="178"/>
      <c r="BC50" s="18"/>
      <c r="BD50" s="18"/>
      <c r="BE50" s="18"/>
      <c r="BF50" s="18"/>
      <c r="BG50" s="18"/>
      <c r="BH50" s="179"/>
      <c r="BJ50" s="178"/>
      <c r="BK50" s="18"/>
      <c r="BL50" s="18"/>
      <c r="BM50" s="18"/>
      <c r="BN50" s="18"/>
      <c r="BO50" s="18"/>
      <c r="BP50" s="179"/>
      <c r="BR50" s="178"/>
      <c r="BS50" s="18"/>
      <c r="BT50" s="18"/>
      <c r="BU50" s="18"/>
      <c r="BV50" s="18"/>
      <c r="BW50" s="18"/>
      <c r="BX50" s="179"/>
      <c r="BZ50" s="178"/>
      <c r="CA50" s="18"/>
      <c r="CB50" s="18"/>
      <c r="CC50" s="18"/>
      <c r="CD50" s="18"/>
      <c r="CE50" s="18"/>
      <c r="CF50" s="179"/>
      <c r="CH50" s="178"/>
      <c r="CI50" s="18"/>
      <c r="CJ50" s="18"/>
      <c r="CK50" s="18"/>
      <c r="CL50" s="18"/>
      <c r="CM50" s="18"/>
      <c r="CN50" s="179"/>
      <c r="CO50" s="243" t="str">
        <f t="shared" si="44"/>
        <v>OK</v>
      </c>
    </row>
    <row r="51" spans="1:93" ht="29.25" customHeight="1" thickBot="1" x14ac:dyDescent="0.3">
      <c r="A51" s="3"/>
      <c r="B51" s="41" t="s">
        <v>59</v>
      </c>
      <c r="C51" s="226" t="s">
        <v>424</v>
      </c>
      <c r="D51" s="225" t="s">
        <v>263</v>
      </c>
      <c r="E51" s="169">
        <v>4</v>
      </c>
      <c r="F51" s="39">
        <f t="shared" ref="F51:F60" si="189">E51*$C$2</f>
        <v>480</v>
      </c>
      <c r="G51" s="39">
        <f t="shared" ref="G51:G60" si="190">F51*0.15</f>
        <v>72</v>
      </c>
      <c r="H51" s="39"/>
      <c r="I51" s="39"/>
      <c r="J51" s="39"/>
      <c r="K51" s="170">
        <f t="shared" ref="K51:K60" si="191">F51+G51+H51+I51+J51</f>
        <v>552</v>
      </c>
      <c r="L51" s="243" t="str">
        <f t="shared" si="33"/>
        <v>OK</v>
      </c>
      <c r="N51" s="169"/>
      <c r="O51" s="39"/>
      <c r="P51" s="39">
        <f t="shared" ref="P51:P60" si="192">O51*0.15</f>
        <v>0</v>
      </c>
      <c r="Q51" s="39"/>
      <c r="R51" s="39"/>
      <c r="S51" s="39"/>
      <c r="T51" s="170">
        <f t="shared" ref="T51:T60" si="193">O51+P51+Q51+R51+S51</f>
        <v>0</v>
      </c>
      <c r="V51" s="169"/>
      <c r="W51" s="39">
        <f>$F$51*0.25</f>
        <v>120</v>
      </c>
      <c r="X51" s="39">
        <f t="shared" ref="X51:X60" si="194">W51*0.15</f>
        <v>18</v>
      </c>
      <c r="Y51" s="39"/>
      <c r="Z51" s="39"/>
      <c r="AA51" s="39"/>
      <c r="AB51" s="170">
        <f t="shared" ref="AB51:AB60" si="195">W51+X51+Y51+Z51+AA51</f>
        <v>138</v>
      </c>
      <c r="AD51" s="169"/>
      <c r="AE51" s="39">
        <f>$F$51*0.25</f>
        <v>120</v>
      </c>
      <c r="AF51" s="39">
        <f t="shared" ref="AF51:AF60" si="196">AE51*0.15</f>
        <v>18</v>
      </c>
      <c r="AG51" s="39"/>
      <c r="AH51" s="39"/>
      <c r="AI51" s="39"/>
      <c r="AJ51" s="170">
        <f t="shared" ref="AJ51:AJ60" si="197">AE51+AF51+AG51+AH51+AI51</f>
        <v>138</v>
      </c>
      <c r="AL51" s="169"/>
      <c r="AM51" s="39">
        <f>$F$51*0.25</f>
        <v>120</v>
      </c>
      <c r="AN51" s="39">
        <f t="shared" ref="AN51:AN60" si="198">AM51*0.15</f>
        <v>18</v>
      </c>
      <c r="AO51" s="39"/>
      <c r="AP51" s="39"/>
      <c r="AQ51" s="39"/>
      <c r="AR51" s="170">
        <f t="shared" ref="AR51:AR60" si="199">AM51+AN51+AO51+AP51+AQ51</f>
        <v>138</v>
      </c>
      <c r="AT51" s="169"/>
      <c r="AU51" s="39">
        <f>$F$51*0.25</f>
        <v>120</v>
      </c>
      <c r="AV51" s="39">
        <f t="shared" ref="AV51:AV60" si="200">AU51*0.15</f>
        <v>18</v>
      </c>
      <c r="AW51" s="39"/>
      <c r="AX51" s="39"/>
      <c r="AY51" s="39"/>
      <c r="AZ51" s="170">
        <f t="shared" ref="AZ51:AZ60" si="201">AU51+AV51+AW51+AX51+AY51</f>
        <v>138</v>
      </c>
      <c r="BB51" s="169"/>
      <c r="BC51" s="39"/>
      <c r="BD51" s="39">
        <f t="shared" ref="BD51:BD60" si="202">BC51*0.15</f>
        <v>0</v>
      </c>
      <c r="BE51" s="39"/>
      <c r="BF51" s="39"/>
      <c r="BG51" s="39"/>
      <c r="BH51" s="170">
        <f t="shared" ref="BH51:BH60" si="203">BC51+BD51+BE51+BF51+BG51</f>
        <v>0</v>
      </c>
      <c r="BJ51" s="169"/>
      <c r="BK51" s="39"/>
      <c r="BL51" s="39">
        <f t="shared" ref="BL51:BL60" si="204">BK51*0.15</f>
        <v>0</v>
      </c>
      <c r="BM51" s="39"/>
      <c r="BN51" s="39"/>
      <c r="BO51" s="39"/>
      <c r="BP51" s="170">
        <f t="shared" ref="BP51:BP60" si="205">BK51+BL51+BM51+BN51+BO51</f>
        <v>0</v>
      </c>
      <c r="BR51" s="169"/>
      <c r="BS51" s="39"/>
      <c r="BT51" s="39">
        <f t="shared" ref="BT51:BT60" si="206">BS51*0.15</f>
        <v>0</v>
      </c>
      <c r="BU51" s="39"/>
      <c r="BV51" s="39"/>
      <c r="BW51" s="39"/>
      <c r="BX51" s="170">
        <f t="shared" ref="BX51:BX60" si="207">BS51+BT51+BU51+BV51+BW51</f>
        <v>0</v>
      </c>
      <c r="BZ51" s="169"/>
      <c r="CA51" s="39"/>
      <c r="CB51" s="39">
        <f t="shared" ref="CB51:CB60" si="208">CA51*0.15</f>
        <v>0</v>
      </c>
      <c r="CC51" s="39"/>
      <c r="CD51" s="39"/>
      <c r="CE51" s="39"/>
      <c r="CF51" s="170">
        <f t="shared" ref="CF51:CF60" si="209">CA51+CB51+CC51+CD51+CE51</f>
        <v>0</v>
      </c>
      <c r="CH51" s="169"/>
      <c r="CI51" s="192">
        <f t="shared" ref="CI51:CM60" si="210">O51+W51+AE51+AM51+AU51+BC51+BK51+BS51+CA51</f>
        <v>480</v>
      </c>
      <c r="CJ51" s="192">
        <f t="shared" si="210"/>
        <v>72</v>
      </c>
      <c r="CK51" s="192">
        <f t="shared" si="210"/>
        <v>0</v>
      </c>
      <c r="CL51" s="192">
        <f t="shared" si="210"/>
        <v>0</v>
      </c>
      <c r="CM51" s="192">
        <f t="shared" si="210"/>
        <v>0</v>
      </c>
      <c r="CN51" s="170">
        <f t="shared" ref="CN51:CN60" si="211">CI51+CJ51+CK51+CL51+CM51</f>
        <v>552</v>
      </c>
      <c r="CO51" s="243" t="str">
        <f t="shared" si="44"/>
        <v>OK</v>
      </c>
    </row>
    <row r="52" spans="1:93" ht="15.75" thickBot="1" x14ac:dyDescent="0.3">
      <c r="A52" s="3"/>
      <c r="B52" s="41" t="s">
        <v>252</v>
      </c>
      <c r="C52" s="226" t="s">
        <v>424</v>
      </c>
      <c r="D52" s="225" t="s">
        <v>41</v>
      </c>
      <c r="E52" s="169">
        <v>30</v>
      </c>
      <c r="F52" s="39">
        <f t="shared" si="189"/>
        <v>3600</v>
      </c>
      <c r="G52" s="39">
        <f t="shared" si="190"/>
        <v>540</v>
      </c>
      <c r="H52" s="39"/>
      <c r="I52" s="39">
        <v>2000</v>
      </c>
      <c r="J52" s="39"/>
      <c r="K52" s="170">
        <f t="shared" si="191"/>
        <v>6140</v>
      </c>
      <c r="L52" s="243" t="str">
        <f t="shared" si="33"/>
        <v>OK</v>
      </c>
      <c r="N52" s="169"/>
      <c r="O52" s="39"/>
      <c r="P52" s="39">
        <f t="shared" si="192"/>
        <v>0</v>
      </c>
      <c r="Q52" s="39"/>
      <c r="R52" s="39"/>
      <c r="S52" s="39"/>
      <c r="T52" s="170">
        <f t="shared" si="193"/>
        <v>0</v>
      </c>
      <c r="V52" s="169"/>
      <c r="W52" s="39">
        <f>$F$52*0.25</f>
        <v>900</v>
      </c>
      <c r="X52" s="39">
        <f t="shared" si="194"/>
        <v>135</v>
      </c>
      <c r="Y52" s="39"/>
      <c r="Z52" s="39">
        <f>I52</f>
        <v>2000</v>
      </c>
      <c r="AA52" s="39"/>
      <c r="AB52" s="170">
        <f t="shared" si="195"/>
        <v>3035</v>
      </c>
      <c r="AD52" s="169"/>
      <c r="AE52" s="39">
        <f>$F$52*0.25</f>
        <v>900</v>
      </c>
      <c r="AF52" s="39">
        <f t="shared" si="196"/>
        <v>135</v>
      </c>
      <c r="AG52" s="39"/>
      <c r="AH52" s="39"/>
      <c r="AI52" s="39"/>
      <c r="AJ52" s="170">
        <f t="shared" si="197"/>
        <v>1035</v>
      </c>
      <c r="AL52" s="169"/>
      <c r="AM52" s="39">
        <f>$F$52*0.25</f>
        <v>900</v>
      </c>
      <c r="AN52" s="39">
        <f t="shared" si="198"/>
        <v>135</v>
      </c>
      <c r="AO52" s="39"/>
      <c r="AP52" s="39"/>
      <c r="AQ52" s="39"/>
      <c r="AR52" s="170">
        <f t="shared" si="199"/>
        <v>1035</v>
      </c>
      <c r="AT52" s="169"/>
      <c r="AU52" s="39">
        <f>$F$52*0.25</f>
        <v>900</v>
      </c>
      <c r="AV52" s="39">
        <f t="shared" si="200"/>
        <v>135</v>
      </c>
      <c r="AW52" s="39"/>
      <c r="AX52" s="39"/>
      <c r="AY52" s="39"/>
      <c r="AZ52" s="170">
        <f t="shared" si="201"/>
        <v>1035</v>
      </c>
      <c r="BB52" s="169"/>
      <c r="BC52" s="39"/>
      <c r="BD52" s="39">
        <f t="shared" si="202"/>
        <v>0</v>
      </c>
      <c r="BE52" s="39"/>
      <c r="BF52" s="39"/>
      <c r="BG52" s="39"/>
      <c r="BH52" s="170">
        <f t="shared" si="203"/>
        <v>0</v>
      </c>
      <c r="BJ52" s="169"/>
      <c r="BK52" s="39"/>
      <c r="BL52" s="39">
        <f t="shared" si="204"/>
        <v>0</v>
      </c>
      <c r="BM52" s="39"/>
      <c r="BN52" s="39"/>
      <c r="BO52" s="39"/>
      <c r="BP52" s="170">
        <f t="shared" si="205"/>
        <v>0</v>
      </c>
      <c r="BR52" s="169"/>
      <c r="BS52" s="39"/>
      <c r="BT52" s="39">
        <f t="shared" si="206"/>
        <v>0</v>
      </c>
      <c r="BU52" s="39"/>
      <c r="BV52" s="39"/>
      <c r="BW52" s="39"/>
      <c r="BX52" s="170">
        <f t="shared" si="207"/>
        <v>0</v>
      </c>
      <c r="BZ52" s="169"/>
      <c r="CA52" s="39"/>
      <c r="CB52" s="39">
        <f t="shared" si="208"/>
        <v>0</v>
      </c>
      <c r="CC52" s="39"/>
      <c r="CD52" s="39"/>
      <c r="CE52" s="39"/>
      <c r="CF52" s="170">
        <f t="shared" si="209"/>
        <v>0</v>
      </c>
      <c r="CH52" s="169"/>
      <c r="CI52" s="192">
        <f t="shared" si="210"/>
        <v>3600</v>
      </c>
      <c r="CJ52" s="192">
        <f t="shared" si="210"/>
        <v>540</v>
      </c>
      <c r="CK52" s="192">
        <f t="shared" si="210"/>
        <v>0</v>
      </c>
      <c r="CL52" s="192">
        <f t="shared" si="210"/>
        <v>2000</v>
      </c>
      <c r="CM52" s="192">
        <f t="shared" si="210"/>
        <v>0</v>
      </c>
      <c r="CN52" s="170">
        <f t="shared" si="211"/>
        <v>6140</v>
      </c>
      <c r="CO52" s="243" t="str">
        <f t="shared" si="44"/>
        <v>OK</v>
      </c>
    </row>
    <row r="53" spans="1:93" ht="15.75" thickBot="1" x14ac:dyDescent="0.3">
      <c r="A53" s="3"/>
      <c r="B53" s="41" t="s">
        <v>257</v>
      </c>
      <c r="C53" s="226" t="s">
        <v>424</v>
      </c>
      <c r="D53" s="225" t="s">
        <v>41</v>
      </c>
      <c r="E53" s="169">
        <v>20</v>
      </c>
      <c r="F53" s="39">
        <f t="shared" si="189"/>
        <v>2400</v>
      </c>
      <c r="G53" s="39">
        <f t="shared" si="190"/>
        <v>360</v>
      </c>
      <c r="H53" s="39"/>
      <c r="I53" s="39">
        <v>4000</v>
      </c>
      <c r="J53" s="39"/>
      <c r="K53" s="170">
        <f t="shared" si="191"/>
        <v>6760</v>
      </c>
      <c r="L53" s="243" t="str">
        <f t="shared" si="33"/>
        <v>OK</v>
      </c>
      <c r="N53" s="169"/>
      <c r="O53" s="39"/>
      <c r="P53" s="39">
        <f t="shared" si="192"/>
        <v>0</v>
      </c>
      <c r="Q53" s="39"/>
      <c r="R53" s="39"/>
      <c r="S53" s="39"/>
      <c r="T53" s="170">
        <f t="shared" si="193"/>
        <v>0</v>
      </c>
      <c r="V53" s="169"/>
      <c r="W53" s="39"/>
      <c r="X53" s="39">
        <f t="shared" si="194"/>
        <v>0</v>
      </c>
      <c r="Y53" s="39"/>
      <c r="Z53" s="39"/>
      <c r="AA53" s="39"/>
      <c r="AB53" s="170">
        <f t="shared" si="195"/>
        <v>0</v>
      </c>
      <c r="AD53" s="169"/>
      <c r="AE53" s="39"/>
      <c r="AF53" s="39">
        <f t="shared" si="196"/>
        <v>0</v>
      </c>
      <c r="AG53" s="39"/>
      <c r="AH53" s="39"/>
      <c r="AI53" s="39"/>
      <c r="AJ53" s="170">
        <f t="shared" si="197"/>
        <v>0</v>
      </c>
      <c r="AL53" s="169"/>
      <c r="AM53" s="39"/>
      <c r="AN53" s="39">
        <f t="shared" si="198"/>
        <v>0</v>
      </c>
      <c r="AO53" s="39"/>
      <c r="AP53" s="39"/>
      <c r="AQ53" s="39"/>
      <c r="AR53" s="170">
        <f t="shared" si="199"/>
        <v>0</v>
      </c>
      <c r="AT53" s="169"/>
      <c r="AU53" s="39">
        <f>F53</f>
        <v>2400</v>
      </c>
      <c r="AV53" s="39">
        <f t="shared" si="200"/>
        <v>360</v>
      </c>
      <c r="AW53" s="39"/>
      <c r="AX53" s="39">
        <f>I53</f>
        <v>4000</v>
      </c>
      <c r="AY53" s="39"/>
      <c r="AZ53" s="170">
        <f t="shared" si="201"/>
        <v>6760</v>
      </c>
      <c r="BB53" s="169"/>
      <c r="BC53" s="39"/>
      <c r="BD53" s="39">
        <f t="shared" si="202"/>
        <v>0</v>
      </c>
      <c r="BE53" s="39"/>
      <c r="BF53" s="39"/>
      <c r="BG53" s="39"/>
      <c r="BH53" s="170">
        <f t="shared" si="203"/>
        <v>0</v>
      </c>
      <c r="BJ53" s="169"/>
      <c r="BK53" s="39"/>
      <c r="BL53" s="39">
        <f t="shared" si="204"/>
        <v>0</v>
      </c>
      <c r="BM53" s="39"/>
      <c r="BN53" s="39"/>
      <c r="BO53" s="39"/>
      <c r="BP53" s="170">
        <f t="shared" si="205"/>
        <v>0</v>
      </c>
      <c r="BR53" s="169"/>
      <c r="BS53" s="39"/>
      <c r="BT53" s="39">
        <f t="shared" si="206"/>
        <v>0</v>
      </c>
      <c r="BU53" s="39"/>
      <c r="BV53" s="39"/>
      <c r="BW53" s="39"/>
      <c r="BX53" s="170">
        <f t="shared" si="207"/>
        <v>0</v>
      </c>
      <c r="BZ53" s="169"/>
      <c r="CA53" s="39"/>
      <c r="CB53" s="39">
        <f t="shared" si="208"/>
        <v>0</v>
      </c>
      <c r="CC53" s="39"/>
      <c r="CD53" s="39"/>
      <c r="CE53" s="39"/>
      <c r="CF53" s="170">
        <f t="shared" si="209"/>
        <v>0</v>
      </c>
      <c r="CH53" s="169"/>
      <c r="CI53" s="192">
        <f t="shared" si="210"/>
        <v>2400</v>
      </c>
      <c r="CJ53" s="192">
        <f t="shared" si="210"/>
        <v>360</v>
      </c>
      <c r="CK53" s="192">
        <f t="shared" si="210"/>
        <v>0</v>
      </c>
      <c r="CL53" s="192">
        <f t="shared" si="210"/>
        <v>4000</v>
      </c>
      <c r="CM53" s="192">
        <f t="shared" si="210"/>
        <v>0</v>
      </c>
      <c r="CN53" s="170">
        <f t="shared" si="211"/>
        <v>6760</v>
      </c>
      <c r="CO53" s="243" t="str">
        <f t="shared" si="44"/>
        <v>OK</v>
      </c>
    </row>
    <row r="54" spans="1:93" ht="31.5" customHeight="1" thickBot="1" x14ac:dyDescent="0.3">
      <c r="A54" s="3"/>
      <c r="B54" s="41" t="s">
        <v>230</v>
      </c>
      <c r="C54" s="226" t="s">
        <v>426</v>
      </c>
      <c r="D54" s="225" t="s">
        <v>41</v>
      </c>
      <c r="E54" s="169">
        <v>20</v>
      </c>
      <c r="F54" s="39">
        <f t="shared" si="189"/>
        <v>2400</v>
      </c>
      <c r="G54" s="39">
        <f t="shared" si="190"/>
        <v>360</v>
      </c>
      <c r="H54" s="39"/>
      <c r="I54" s="39"/>
      <c r="J54" s="39"/>
      <c r="K54" s="170">
        <f t="shared" si="191"/>
        <v>2760</v>
      </c>
      <c r="L54" s="243" t="str">
        <f t="shared" si="33"/>
        <v>OK</v>
      </c>
      <c r="N54" s="169"/>
      <c r="O54" s="39"/>
      <c r="P54" s="39">
        <f t="shared" si="192"/>
        <v>0</v>
      </c>
      <c r="Q54" s="39"/>
      <c r="R54" s="39"/>
      <c r="S54" s="39"/>
      <c r="T54" s="170">
        <f t="shared" si="193"/>
        <v>0</v>
      </c>
      <c r="V54" s="169"/>
      <c r="W54" s="39"/>
      <c r="X54" s="39">
        <f t="shared" si="194"/>
        <v>0</v>
      </c>
      <c r="Y54" s="39"/>
      <c r="Z54" s="39"/>
      <c r="AA54" s="39"/>
      <c r="AB54" s="170">
        <f t="shared" si="195"/>
        <v>0</v>
      </c>
      <c r="AD54" s="169"/>
      <c r="AE54" s="39"/>
      <c r="AF54" s="39">
        <f t="shared" si="196"/>
        <v>0</v>
      </c>
      <c r="AG54" s="39"/>
      <c r="AH54" s="39"/>
      <c r="AI54" s="39"/>
      <c r="AJ54" s="170">
        <f t="shared" si="197"/>
        <v>0</v>
      </c>
      <c r="AL54" s="169"/>
      <c r="AM54" s="39"/>
      <c r="AN54" s="39">
        <f t="shared" si="198"/>
        <v>0</v>
      </c>
      <c r="AO54" s="39"/>
      <c r="AP54" s="39"/>
      <c r="AQ54" s="39"/>
      <c r="AR54" s="170">
        <f t="shared" si="199"/>
        <v>0</v>
      </c>
      <c r="AT54" s="169"/>
      <c r="AU54" s="39">
        <f>F54</f>
        <v>2400</v>
      </c>
      <c r="AV54" s="39">
        <f t="shared" si="200"/>
        <v>360</v>
      </c>
      <c r="AW54" s="39"/>
      <c r="AX54" s="39"/>
      <c r="AY54" s="39"/>
      <c r="AZ54" s="170">
        <f t="shared" si="201"/>
        <v>2760</v>
      </c>
      <c r="BB54" s="169"/>
      <c r="BC54" s="39"/>
      <c r="BD54" s="39">
        <f t="shared" si="202"/>
        <v>0</v>
      </c>
      <c r="BE54" s="39"/>
      <c r="BF54" s="39"/>
      <c r="BG54" s="39"/>
      <c r="BH54" s="170">
        <f t="shared" si="203"/>
        <v>0</v>
      </c>
      <c r="BJ54" s="169"/>
      <c r="BK54" s="39"/>
      <c r="BL54" s="39">
        <f t="shared" si="204"/>
        <v>0</v>
      </c>
      <c r="BM54" s="39"/>
      <c r="BN54" s="39"/>
      <c r="BO54" s="39"/>
      <c r="BP54" s="170">
        <f t="shared" si="205"/>
        <v>0</v>
      </c>
      <c r="BR54" s="169"/>
      <c r="BS54" s="39"/>
      <c r="BT54" s="39">
        <f t="shared" si="206"/>
        <v>0</v>
      </c>
      <c r="BU54" s="39"/>
      <c r="BV54" s="39"/>
      <c r="BW54" s="39"/>
      <c r="BX54" s="170">
        <f t="shared" si="207"/>
        <v>0</v>
      </c>
      <c r="BZ54" s="169"/>
      <c r="CA54" s="39"/>
      <c r="CB54" s="39">
        <f t="shared" si="208"/>
        <v>0</v>
      </c>
      <c r="CC54" s="39"/>
      <c r="CD54" s="39"/>
      <c r="CE54" s="39"/>
      <c r="CF54" s="170">
        <f t="shared" si="209"/>
        <v>0</v>
      </c>
      <c r="CH54" s="169"/>
      <c r="CI54" s="192">
        <f t="shared" si="210"/>
        <v>2400</v>
      </c>
      <c r="CJ54" s="192">
        <f t="shared" si="210"/>
        <v>360</v>
      </c>
      <c r="CK54" s="192">
        <f t="shared" si="210"/>
        <v>0</v>
      </c>
      <c r="CL54" s="192">
        <f t="shared" si="210"/>
        <v>0</v>
      </c>
      <c r="CM54" s="192">
        <f t="shared" si="210"/>
        <v>0</v>
      </c>
      <c r="CN54" s="170">
        <f t="shared" si="211"/>
        <v>2760</v>
      </c>
      <c r="CO54" s="243" t="str">
        <f t="shared" si="44"/>
        <v>OK</v>
      </c>
    </row>
    <row r="55" spans="1:93" ht="30.75" hidden="1" thickBot="1" x14ac:dyDescent="0.3">
      <c r="A55" s="3"/>
      <c r="B55" s="41" t="s">
        <v>310</v>
      </c>
      <c r="C55" s="226" t="s">
        <v>251</v>
      </c>
      <c r="D55" s="225" t="s">
        <v>41</v>
      </c>
      <c r="E55" s="169"/>
      <c r="F55" s="39">
        <f t="shared" si="189"/>
        <v>0</v>
      </c>
      <c r="G55" s="39">
        <f t="shared" si="190"/>
        <v>0</v>
      </c>
      <c r="H55" s="39"/>
      <c r="I55" s="39"/>
      <c r="J55" s="39"/>
      <c r="K55" s="170">
        <f t="shared" si="191"/>
        <v>0</v>
      </c>
      <c r="L55" s="243" t="str">
        <f t="shared" si="33"/>
        <v>OK</v>
      </c>
      <c r="N55" s="169"/>
      <c r="O55" s="39"/>
      <c r="P55" s="39">
        <f t="shared" si="192"/>
        <v>0</v>
      </c>
      <c r="Q55" s="39"/>
      <c r="R55" s="39"/>
      <c r="S55" s="39"/>
      <c r="T55" s="170">
        <f t="shared" si="193"/>
        <v>0</v>
      </c>
      <c r="V55" s="169"/>
      <c r="W55" s="39"/>
      <c r="X55" s="39">
        <f t="shared" si="194"/>
        <v>0</v>
      </c>
      <c r="Y55" s="39"/>
      <c r="Z55" s="39"/>
      <c r="AA55" s="39"/>
      <c r="AB55" s="170">
        <f t="shared" si="195"/>
        <v>0</v>
      </c>
      <c r="AD55" s="169"/>
      <c r="AE55" s="39"/>
      <c r="AF55" s="39">
        <f t="shared" si="196"/>
        <v>0</v>
      </c>
      <c r="AG55" s="39"/>
      <c r="AH55" s="39"/>
      <c r="AI55" s="39"/>
      <c r="AJ55" s="170">
        <f t="shared" si="197"/>
        <v>0</v>
      </c>
      <c r="AL55" s="169"/>
      <c r="AM55" s="39"/>
      <c r="AN55" s="39">
        <f t="shared" si="198"/>
        <v>0</v>
      </c>
      <c r="AO55" s="39"/>
      <c r="AP55" s="39"/>
      <c r="AQ55" s="39"/>
      <c r="AR55" s="170">
        <f t="shared" si="199"/>
        <v>0</v>
      </c>
      <c r="AT55" s="169"/>
      <c r="AU55" s="39">
        <f>F55</f>
        <v>0</v>
      </c>
      <c r="AV55" s="39">
        <f t="shared" ref="AV55:AX56" si="212">G55</f>
        <v>0</v>
      </c>
      <c r="AW55" s="39">
        <f t="shared" si="212"/>
        <v>0</v>
      </c>
      <c r="AX55" s="39">
        <f t="shared" si="212"/>
        <v>0</v>
      </c>
      <c r="AY55" s="39"/>
      <c r="AZ55" s="170">
        <f t="shared" si="201"/>
        <v>0</v>
      </c>
      <c r="BB55" s="169"/>
      <c r="BC55" s="39"/>
      <c r="BD55" s="39">
        <f t="shared" si="202"/>
        <v>0</v>
      </c>
      <c r="BE55" s="39"/>
      <c r="BF55" s="39"/>
      <c r="BG55" s="39"/>
      <c r="BH55" s="170">
        <f t="shared" si="203"/>
        <v>0</v>
      </c>
      <c r="BJ55" s="169"/>
      <c r="BK55" s="39"/>
      <c r="BL55" s="39">
        <f t="shared" si="204"/>
        <v>0</v>
      </c>
      <c r="BM55" s="39"/>
      <c r="BN55" s="39"/>
      <c r="BO55" s="39"/>
      <c r="BP55" s="170">
        <f t="shared" si="205"/>
        <v>0</v>
      </c>
      <c r="BR55" s="169"/>
      <c r="BS55" s="39"/>
      <c r="BT55" s="39">
        <f t="shared" si="206"/>
        <v>0</v>
      </c>
      <c r="BU55" s="39"/>
      <c r="BV55" s="39"/>
      <c r="BW55" s="39"/>
      <c r="BX55" s="170">
        <f t="shared" si="207"/>
        <v>0</v>
      </c>
      <c r="BZ55" s="169"/>
      <c r="CA55" s="39"/>
      <c r="CB55" s="39">
        <f t="shared" si="208"/>
        <v>0</v>
      </c>
      <c r="CC55" s="39"/>
      <c r="CD55" s="39"/>
      <c r="CE55" s="39"/>
      <c r="CF55" s="170">
        <f t="shared" si="209"/>
        <v>0</v>
      </c>
      <c r="CH55" s="169"/>
      <c r="CI55" s="192">
        <f t="shared" si="210"/>
        <v>0</v>
      </c>
      <c r="CJ55" s="192">
        <f t="shared" si="210"/>
        <v>0</v>
      </c>
      <c r="CK55" s="192">
        <f t="shared" si="210"/>
        <v>0</v>
      </c>
      <c r="CL55" s="192">
        <f t="shared" si="210"/>
        <v>0</v>
      </c>
      <c r="CM55" s="192">
        <f t="shared" si="210"/>
        <v>0</v>
      </c>
      <c r="CN55" s="170">
        <f t="shared" si="211"/>
        <v>0</v>
      </c>
      <c r="CO55" s="243" t="str">
        <f t="shared" si="44"/>
        <v>OK</v>
      </c>
    </row>
    <row r="56" spans="1:93" ht="15.75" hidden="1" thickBot="1" x14ac:dyDescent="0.3">
      <c r="A56" s="3"/>
      <c r="B56" s="41" t="s">
        <v>64</v>
      </c>
      <c r="C56" s="225" t="s">
        <v>251</v>
      </c>
      <c r="D56" s="225" t="s">
        <v>224</v>
      </c>
      <c r="E56" s="169"/>
      <c r="F56" s="39">
        <f t="shared" si="189"/>
        <v>0</v>
      </c>
      <c r="G56" s="39">
        <f t="shared" si="190"/>
        <v>0</v>
      </c>
      <c r="H56" s="39"/>
      <c r="I56" s="39"/>
      <c r="J56" s="39"/>
      <c r="K56" s="170">
        <f t="shared" si="191"/>
        <v>0</v>
      </c>
      <c r="L56" s="243" t="str">
        <f t="shared" si="33"/>
        <v>OK</v>
      </c>
      <c r="N56" s="169"/>
      <c r="O56" s="39"/>
      <c r="P56" s="39">
        <f t="shared" si="192"/>
        <v>0</v>
      </c>
      <c r="Q56" s="39"/>
      <c r="R56" s="39"/>
      <c r="S56" s="39"/>
      <c r="T56" s="170">
        <f t="shared" si="193"/>
        <v>0</v>
      </c>
      <c r="V56" s="169"/>
      <c r="W56" s="39"/>
      <c r="X56" s="39">
        <f t="shared" si="194"/>
        <v>0</v>
      </c>
      <c r="Y56" s="39"/>
      <c r="Z56" s="39"/>
      <c r="AA56" s="39"/>
      <c r="AB56" s="170">
        <f t="shared" si="195"/>
        <v>0</v>
      </c>
      <c r="AD56" s="169"/>
      <c r="AE56" s="39"/>
      <c r="AF56" s="39">
        <f t="shared" si="196"/>
        <v>0</v>
      </c>
      <c r="AG56" s="39"/>
      <c r="AH56" s="39"/>
      <c r="AI56" s="39"/>
      <c r="AJ56" s="170">
        <f t="shared" si="197"/>
        <v>0</v>
      </c>
      <c r="AL56" s="169"/>
      <c r="AM56" s="39"/>
      <c r="AN56" s="39">
        <f t="shared" si="198"/>
        <v>0</v>
      </c>
      <c r="AO56" s="39"/>
      <c r="AP56" s="39"/>
      <c r="AQ56" s="39"/>
      <c r="AR56" s="170">
        <f t="shared" si="199"/>
        <v>0</v>
      </c>
      <c r="AT56" s="169"/>
      <c r="AU56" s="39">
        <f>F56</f>
        <v>0</v>
      </c>
      <c r="AV56" s="39">
        <f t="shared" si="212"/>
        <v>0</v>
      </c>
      <c r="AW56" s="39">
        <f t="shared" si="212"/>
        <v>0</v>
      </c>
      <c r="AX56" s="39">
        <f t="shared" si="212"/>
        <v>0</v>
      </c>
      <c r="AY56" s="39"/>
      <c r="AZ56" s="170">
        <f t="shared" si="201"/>
        <v>0</v>
      </c>
      <c r="BB56" s="169"/>
      <c r="BC56" s="39"/>
      <c r="BD56" s="39">
        <f t="shared" si="202"/>
        <v>0</v>
      </c>
      <c r="BE56" s="39"/>
      <c r="BF56" s="39"/>
      <c r="BG56" s="39"/>
      <c r="BH56" s="170">
        <f t="shared" si="203"/>
        <v>0</v>
      </c>
      <c r="BJ56" s="169"/>
      <c r="BK56" s="39"/>
      <c r="BL56" s="39">
        <f t="shared" si="204"/>
        <v>0</v>
      </c>
      <c r="BM56" s="39"/>
      <c r="BN56" s="39"/>
      <c r="BO56" s="39"/>
      <c r="BP56" s="170">
        <f t="shared" si="205"/>
        <v>0</v>
      </c>
      <c r="BR56" s="169"/>
      <c r="BS56" s="39"/>
      <c r="BT56" s="39">
        <f t="shared" si="206"/>
        <v>0</v>
      </c>
      <c r="BU56" s="39"/>
      <c r="BV56" s="39"/>
      <c r="BW56" s="39"/>
      <c r="BX56" s="170">
        <f t="shared" si="207"/>
        <v>0</v>
      </c>
      <c r="BZ56" s="169"/>
      <c r="CA56" s="39"/>
      <c r="CB56" s="39">
        <f t="shared" si="208"/>
        <v>0</v>
      </c>
      <c r="CC56" s="39"/>
      <c r="CD56" s="39"/>
      <c r="CE56" s="39"/>
      <c r="CF56" s="170">
        <f t="shared" si="209"/>
        <v>0</v>
      </c>
      <c r="CH56" s="169"/>
      <c r="CI56" s="192">
        <f t="shared" si="210"/>
        <v>0</v>
      </c>
      <c r="CJ56" s="192">
        <f t="shared" si="210"/>
        <v>0</v>
      </c>
      <c r="CK56" s="192">
        <f t="shared" si="210"/>
        <v>0</v>
      </c>
      <c r="CL56" s="192">
        <f t="shared" si="210"/>
        <v>0</v>
      </c>
      <c r="CM56" s="192">
        <f t="shared" si="210"/>
        <v>0</v>
      </c>
      <c r="CN56" s="170">
        <f t="shared" si="211"/>
        <v>0</v>
      </c>
      <c r="CO56" s="243" t="str">
        <f t="shared" si="44"/>
        <v>OK</v>
      </c>
    </row>
    <row r="57" spans="1:93" ht="15.75" thickBot="1" x14ac:dyDescent="0.3">
      <c r="A57" s="3"/>
      <c r="B57" s="41" t="s">
        <v>65</v>
      </c>
      <c r="C57" s="226" t="s">
        <v>427</v>
      </c>
      <c r="D57" s="225" t="s">
        <v>224</v>
      </c>
      <c r="E57" s="169">
        <v>10</v>
      </c>
      <c r="F57" s="39">
        <f t="shared" si="189"/>
        <v>1200</v>
      </c>
      <c r="G57" s="39">
        <f t="shared" si="190"/>
        <v>180</v>
      </c>
      <c r="H57" s="39">
        <f>I2</f>
        <v>600</v>
      </c>
      <c r="I57" s="39"/>
      <c r="J57" s="39"/>
      <c r="K57" s="170">
        <f t="shared" si="191"/>
        <v>1980</v>
      </c>
      <c r="L57" s="243" t="str">
        <f t="shared" si="33"/>
        <v>OK</v>
      </c>
      <c r="N57" s="169"/>
      <c r="O57" s="39"/>
      <c r="P57" s="39">
        <f t="shared" si="192"/>
        <v>0</v>
      </c>
      <c r="Q57" s="39"/>
      <c r="R57" s="39"/>
      <c r="S57" s="39"/>
      <c r="T57" s="170">
        <f t="shared" si="193"/>
        <v>0</v>
      </c>
      <c r="V57" s="169"/>
      <c r="W57" s="39"/>
      <c r="X57" s="39">
        <f t="shared" si="194"/>
        <v>0</v>
      </c>
      <c r="Y57" s="39"/>
      <c r="Z57" s="39"/>
      <c r="AA57" s="39"/>
      <c r="AB57" s="170">
        <f t="shared" si="195"/>
        <v>0</v>
      </c>
      <c r="AD57" s="169"/>
      <c r="AE57" s="39"/>
      <c r="AF57" s="39">
        <f t="shared" si="196"/>
        <v>0</v>
      </c>
      <c r="AG57" s="39"/>
      <c r="AH57" s="39"/>
      <c r="AI57" s="39"/>
      <c r="AJ57" s="170">
        <f t="shared" si="197"/>
        <v>0</v>
      </c>
      <c r="AL57" s="169"/>
      <c r="AM57" s="39"/>
      <c r="AN57" s="39">
        <f t="shared" si="198"/>
        <v>0</v>
      </c>
      <c r="AO57" s="39"/>
      <c r="AP57" s="39"/>
      <c r="AQ57" s="39"/>
      <c r="AR57" s="170">
        <f t="shared" si="199"/>
        <v>0</v>
      </c>
      <c r="AT57" s="169"/>
      <c r="AU57" s="39"/>
      <c r="AV57" s="39">
        <f t="shared" si="200"/>
        <v>0</v>
      </c>
      <c r="AW57" s="39"/>
      <c r="AX57" s="39"/>
      <c r="AY57" s="39"/>
      <c r="AZ57" s="170">
        <f t="shared" si="201"/>
        <v>0</v>
      </c>
      <c r="BB57" s="169"/>
      <c r="BC57" s="39"/>
      <c r="BD57" s="39">
        <f t="shared" si="202"/>
        <v>0</v>
      </c>
      <c r="BE57" s="39"/>
      <c r="BF57" s="39"/>
      <c r="BG57" s="39"/>
      <c r="BH57" s="170">
        <f t="shared" si="203"/>
        <v>0</v>
      </c>
      <c r="BJ57" s="169"/>
      <c r="BK57" s="39"/>
      <c r="BL57" s="39">
        <f t="shared" si="204"/>
        <v>0</v>
      </c>
      <c r="BM57" s="39"/>
      <c r="BN57" s="39"/>
      <c r="BO57" s="39"/>
      <c r="BP57" s="170">
        <f t="shared" si="205"/>
        <v>0</v>
      </c>
      <c r="BR57" s="169"/>
      <c r="BS57" s="39"/>
      <c r="BT57" s="39">
        <f t="shared" si="206"/>
        <v>0</v>
      </c>
      <c r="BU57" s="39"/>
      <c r="BV57" s="39"/>
      <c r="BW57" s="39"/>
      <c r="BX57" s="170">
        <f t="shared" si="207"/>
        <v>0</v>
      </c>
      <c r="BZ57" s="169"/>
      <c r="CA57" s="39">
        <f>F57</f>
        <v>1200</v>
      </c>
      <c r="CB57" s="39">
        <f t="shared" ref="CB57:CD57" si="213">G57</f>
        <v>180</v>
      </c>
      <c r="CC57" s="39">
        <f t="shared" si="213"/>
        <v>600</v>
      </c>
      <c r="CD57" s="39">
        <f t="shared" si="213"/>
        <v>0</v>
      </c>
      <c r="CE57" s="39"/>
      <c r="CF57" s="170">
        <f t="shared" si="209"/>
        <v>1980</v>
      </c>
      <c r="CH57" s="169"/>
      <c r="CI57" s="192">
        <f t="shared" si="210"/>
        <v>1200</v>
      </c>
      <c r="CJ57" s="192">
        <f t="shared" si="210"/>
        <v>180</v>
      </c>
      <c r="CK57" s="192">
        <f t="shared" si="210"/>
        <v>600</v>
      </c>
      <c r="CL57" s="192">
        <f t="shared" si="210"/>
        <v>0</v>
      </c>
      <c r="CM57" s="192">
        <f t="shared" si="210"/>
        <v>0</v>
      </c>
      <c r="CN57" s="170">
        <f t="shared" si="211"/>
        <v>1980</v>
      </c>
      <c r="CO57" s="243" t="str">
        <f t="shared" si="44"/>
        <v>OK</v>
      </c>
    </row>
    <row r="58" spans="1:93" ht="30.75" thickBot="1" x14ac:dyDescent="0.3">
      <c r="A58" s="3"/>
      <c r="B58" s="41" t="s">
        <v>312</v>
      </c>
      <c r="C58" s="226" t="s">
        <v>428</v>
      </c>
      <c r="D58" s="225" t="s">
        <v>431</v>
      </c>
      <c r="E58" s="169">
        <v>20</v>
      </c>
      <c r="F58" s="39">
        <f t="shared" si="189"/>
        <v>2400</v>
      </c>
      <c r="G58" s="39">
        <f t="shared" si="190"/>
        <v>360</v>
      </c>
      <c r="H58" s="39"/>
      <c r="I58" s="39">
        <v>3000</v>
      </c>
      <c r="J58" s="39"/>
      <c r="K58" s="170">
        <f t="shared" si="191"/>
        <v>5760</v>
      </c>
      <c r="L58" s="243" t="str">
        <f t="shared" si="33"/>
        <v>OK</v>
      </c>
      <c r="N58" s="169"/>
      <c r="O58" s="39"/>
      <c r="P58" s="39">
        <f t="shared" si="192"/>
        <v>0</v>
      </c>
      <c r="Q58" s="39"/>
      <c r="R58" s="39"/>
      <c r="S58" s="39"/>
      <c r="T58" s="170">
        <f t="shared" si="193"/>
        <v>0</v>
      </c>
      <c r="V58" s="169"/>
      <c r="W58" s="39"/>
      <c r="X58" s="39">
        <f t="shared" si="194"/>
        <v>0</v>
      </c>
      <c r="Y58" s="39"/>
      <c r="Z58" s="39">
        <f>$I$58/2</f>
        <v>1500</v>
      </c>
      <c r="AA58" s="39"/>
      <c r="AB58" s="170">
        <f t="shared" si="195"/>
        <v>1500</v>
      </c>
      <c r="AD58" s="169"/>
      <c r="AE58" s="39">
        <f>$F$58*0.5</f>
        <v>1200</v>
      </c>
      <c r="AF58" s="39">
        <f t="shared" si="196"/>
        <v>180</v>
      </c>
      <c r="AG58" s="39"/>
      <c r="AH58" s="39">
        <f>$I$58/2</f>
        <v>1500</v>
      </c>
      <c r="AI58" s="39"/>
      <c r="AJ58" s="170">
        <f t="shared" si="197"/>
        <v>2880</v>
      </c>
      <c r="AL58" s="169"/>
      <c r="AM58" s="39">
        <f>$F$58*0.25</f>
        <v>600</v>
      </c>
      <c r="AN58" s="39">
        <f t="shared" si="198"/>
        <v>90</v>
      </c>
      <c r="AO58" s="39"/>
      <c r="AP58" s="39"/>
      <c r="AQ58" s="39"/>
      <c r="AR58" s="170">
        <f t="shared" si="199"/>
        <v>690</v>
      </c>
      <c r="AT58" s="169"/>
      <c r="AU58" s="39">
        <f>$F$58*0.25</f>
        <v>600</v>
      </c>
      <c r="AV58" s="39">
        <f t="shared" si="200"/>
        <v>90</v>
      </c>
      <c r="AW58" s="39"/>
      <c r="AX58" s="39"/>
      <c r="AY58" s="39"/>
      <c r="AZ58" s="170">
        <f t="shared" si="201"/>
        <v>690</v>
      </c>
      <c r="BB58" s="169"/>
      <c r="BC58" s="39"/>
      <c r="BD58" s="39">
        <f t="shared" si="202"/>
        <v>0</v>
      </c>
      <c r="BE58" s="39"/>
      <c r="BF58" s="39"/>
      <c r="BG58" s="39"/>
      <c r="BH58" s="170">
        <f t="shared" si="203"/>
        <v>0</v>
      </c>
      <c r="BJ58" s="169"/>
      <c r="BK58" s="39"/>
      <c r="BL58" s="39">
        <f t="shared" si="204"/>
        <v>0</v>
      </c>
      <c r="BM58" s="39"/>
      <c r="BN58" s="39"/>
      <c r="BO58" s="39"/>
      <c r="BP58" s="170">
        <f t="shared" si="205"/>
        <v>0</v>
      </c>
      <c r="BR58" s="169"/>
      <c r="BS58" s="39"/>
      <c r="BT58" s="39">
        <f t="shared" si="206"/>
        <v>0</v>
      </c>
      <c r="BU58" s="39"/>
      <c r="BV58" s="39"/>
      <c r="BW58" s="39"/>
      <c r="BX58" s="170">
        <f t="shared" si="207"/>
        <v>0</v>
      </c>
      <c r="BZ58" s="169"/>
      <c r="CA58" s="39"/>
      <c r="CB58" s="39">
        <f t="shared" si="208"/>
        <v>0</v>
      </c>
      <c r="CC58" s="39"/>
      <c r="CD58" s="39"/>
      <c r="CE58" s="39"/>
      <c r="CF58" s="170">
        <f t="shared" si="209"/>
        <v>0</v>
      </c>
      <c r="CH58" s="169"/>
      <c r="CI58" s="192">
        <f t="shared" si="210"/>
        <v>2400</v>
      </c>
      <c r="CJ58" s="192">
        <f t="shared" si="210"/>
        <v>360</v>
      </c>
      <c r="CK58" s="192">
        <f t="shared" si="210"/>
        <v>0</v>
      </c>
      <c r="CL58" s="192">
        <f t="shared" si="210"/>
        <v>3000</v>
      </c>
      <c r="CM58" s="192">
        <f t="shared" si="210"/>
        <v>0</v>
      </c>
      <c r="CN58" s="170">
        <f t="shared" si="211"/>
        <v>5760</v>
      </c>
      <c r="CO58" s="243" t="str">
        <f t="shared" si="44"/>
        <v>OK</v>
      </c>
    </row>
    <row r="59" spans="1:93" ht="15.75" thickBot="1" x14ac:dyDescent="0.3">
      <c r="A59" s="3"/>
      <c r="B59" s="41"/>
      <c r="C59" s="93"/>
      <c r="D59" s="7"/>
      <c r="E59" s="169"/>
      <c r="F59" s="39">
        <f t="shared" si="189"/>
        <v>0</v>
      </c>
      <c r="G59" s="39">
        <f t="shared" si="190"/>
        <v>0</v>
      </c>
      <c r="H59" s="39"/>
      <c r="I59" s="39"/>
      <c r="J59" s="39"/>
      <c r="K59" s="170">
        <f t="shared" si="191"/>
        <v>0</v>
      </c>
      <c r="L59" s="243" t="str">
        <f t="shared" si="33"/>
        <v>OK</v>
      </c>
      <c r="N59" s="169"/>
      <c r="O59" s="39"/>
      <c r="P59" s="39">
        <f t="shared" si="192"/>
        <v>0</v>
      </c>
      <c r="Q59" s="39"/>
      <c r="R59" s="39"/>
      <c r="S59" s="39"/>
      <c r="T59" s="170">
        <f t="shared" si="193"/>
        <v>0</v>
      </c>
      <c r="V59" s="169"/>
      <c r="W59" s="39"/>
      <c r="X59" s="39">
        <f t="shared" si="194"/>
        <v>0</v>
      </c>
      <c r="Y59" s="39"/>
      <c r="Z59" s="39"/>
      <c r="AA59" s="39"/>
      <c r="AB59" s="170">
        <f t="shared" si="195"/>
        <v>0</v>
      </c>
      <c r="AD59" s="169"/>
      <c r="AE59" s="39"/>
      <c r="AF59" s="39">
        <f t="shared" si="196"/>
        <v>0</v>
      </c>
      <c r="AG59" s="39"/>
      <c r="AH59" s="39"/>
      <c r="AI59" s="39"/>
      <c r="AJ59" s="170">
        <f t="shared" si="197"/>
        <v>0</v>
      </c>
      <c r="AL59" s="169"/>
      <c r="AM59" s="39"/>
      <c r="AN59" s="39">
        <f t="shared" si="198"/>
        <v>0</v>
      </c>
      <c r="AO59" s="39"/>
      <c r="AP59" s="39"/>
      <c r="AQ59" s="39"/>
      <c r="AR59" s="170">
        <f t="shared" si="199"/>
        <v>0</v>
      </c>
      <c r="AT59" s="169"/>
      <c r="AU59" s="39"/>
      <c r="AV59" s="39">
        <f t="shared" si="200"/>
        <v>0</v>
      </c>
      <c r="AW59" s="39"/>
      <c r="AX59" s="39"/>
      <c r="AY59" s="39"/>
      <c r="AZ59" s="170">
        <f t="shared" si="201"/>
        <v>0</v>
      </c>
      <c r="BB59" s="169"/>
      <c r="BC59" s="39"/>
      <c r="BD59" s="39">
        <f t="shared" si="202"/>
        <v>0</v>
      </c>
      <c r="BE59" s="39"/>
      <c r="BF59" s="39"/>
      <c r="BG59" s="39"/>
      <c r="BH59" s="170">
        <f t="shared" si="203"/>
        <v>0</v>
      </c>
      <c r="BJ59" s="169"/>
      <c r="BK59" s="39"/>
      <c r="BL59" s="39">
        <f t="shared" si="204"/>
        <v>0</v>
      </c>
      <c r="BM59" s="39"/>
      <c r="BN59" s="39"/>
      <c r="BO59" s="39"/>
      <c r="BP59" s="170">
        <f t="shared" si="205"/>
        <v>0</v>
      </c>
      <c r="BR59" s="169"/>
      <c r="BS59" s="39"/>
      <c r="BT59" s="39">
        <f t="shared" si="206"/>
        <v>0</v>
      </c>
      <c r="BU59" s="39"/>
      <c r="BV59" s="39"/>
      <c r="BW59" s="39"/>
      <c r="BX59" s="170">
        <f t="shared" si="207"/>
        <v>0</v>
      </c>
      <c r="BZ59" s="169"/>
      <c r="CA59" s="39"/>
      <c r="CB59" s="39">
        <f t="shared" si="208"/>
        <v>0</v>
      </c>
      <c r="CC59" s="39"/>
      <c r="CD59" s="39"/>
      <c r="CE59" s="39"/>
      <c r="CF59" s="170">
        <f t="shared" si="209"/>
        <v>0</v>
      </c>
      <c r="CH59" s="169"/>
      <c r="CI59" s="192">
        <f t="shared" si="210"/>
        <v>0</v>
      </c>
      <c r="CJ59" s="192">
        <f t="shared" si="210"/>
        <v>0</v>
      </c>
      <c r="CK59" s="192">
        <f t="shared" si="210"/>
        <v>0</v>
      </c>
      <c r="CL59" s="192">
        <f t="shared" si="210"/>
        <v>0</v>
      </c>
      <c r="CM59" s="192">
        <f t="shared" si="210"/>
        <v>0</v>
      </c>
      <c r="CN59" s="170">
        <f t="shared" si="211"/>
        <v>0</v>
      </c>
      <c r="CO59" s="243" t="str">
        <f t="shared" si="44"/>
        <v>OK</v>
      </c>
    </row>
    <row r="60" spans="1:93" ht="15.75" thickBot="1" x14ac:dyDescent="0.3">
      <c r="A60" s="3"/>
      <c r="B60" s="41"/>
      <c r="C60" s="93"/>
      <c r="D60" s="7"/>
      <c r="E60" s="169"/>
      <c r="F60" s="39">
        <f t="shared" si="189"/>
        <v>0</v>
      </c>
      <c r="G60" s="39">
        <f t="shared" si="190"/>
        <v>0</v>
      </c>
      <c r="H60" s="39"/>
      <c r="I60" s="39"/>
      <c r="J60" s="39"/>
      <c r="K60" s="170">
        <f t="shared" si="191"/>
        <v>0</v>
      </c>
      <c r="L60" s="243" t="str">
        <f t="shared" si="33"/>
        <v>OK</v>
      </c>
      <c r="N60" s="169"/>
      <c r="O60" s="39"/>
      <c r="P60" s="39">
        <f t="shared" si="192"/>
        <v>0</v>
      </c>
      <c r="Q60" s="39"/>
      <c r="R60" s="39"/>
      <c r="S60" s="39"/>
      <c r="T60" s="170">
        <f t="shared" si="193"/>
        <v>0</v>
      </c>
      <c r="V60" s="169"/>
      <c r="W60" s="39"/>
      <c r="X60" s="39">
        <f t="shared" si="194"/>
        <v>0</v>
      </c>
      <c r="Y60" s="39"/>
      <c r="Z60" s="39"/>
      <c r="AA60" s="39"/>
      <c r="AB60" s="170">
        <f t="shared" si="195"/>
        <v>0</v>
      </c>
      <c r="AD60" s="169"/>
      <c r="AE60" s="39"/>
      <c r="AF60" s="39">
        <f t="shared" si="196"/>
        <v>0</v>
      </c>
      <c r="AG60" s="39"/>
      <c r="AH60" s="39"/>
      <c r="AI60" s="39"/>
      <c r="AJ60" s="170">
        <f t="shared" si="197"/>
        <v>0</v>
      </c>
      <c r="AL60" s="169"/>
      <c r="AM60" s="39"/>
      <c r="AN60" s="39">
        <f t="shared" si="198"/>
        <v>0</v>
      </c>
      <c r="AO60" s="39"/>
      <c r="AP60" s="39"/>
      <c r="AQ60" s="39"/>
      <c r="AR60" s="170">
        <f t="shared" si="199"/>
        <v>0</v>
      </c>
      <c r="AT60" s="169"/>
      <c r="AU60" s="39"/>
      <c r="AV60" s="39">
        <f t="shared" si="200"/>
        <v>0</v>
      </c>
      <c r="AW60" s="39"/>
      <c r="AX60" s="39"/>
      <c r="AY60" s="39"/>
      <c r="AZ60" s="170">
        <f t="shared" si="201"/>
        <v>0</v>
      </c>
      <c r="BB60" s="169"/>
      <c r="BC60" s="39"/>
      <c r="BD60" s="39">
        <f t="shared" si="202"/>
        <v>0</v>
      </c>
      <c r="BE60" s="39"/>
      <c r="BF60" s="39"/>
      <c r="BG60" s="39"/>
      <c r="BH60" s="170">
        <f t="shared" si="203"/>
        <v>0</v>
      </c>
      <c r="BJ60" s="169"/>
      <c r="BK60" s="39"/>
      <c r="BL60" s="39">
        <f t="shared" si="204"/>
        <v>0</v>
      </c>
      <c r="BM60" s="39"/>
      <c r="BN60" s="39"/>
      <c r="BO60" s="39"/>
      <c r="BP60" s="170">
        <f t="shared" si="205"/>
        <v>0</v>
      </c>
      <c r="BR60" s="169"/>
      <c r="BS60" s="39"/>
      <c r="BT60" s="39">
        <f t="shared" si="206"/>
        <v>0</v>
      </c>
      <c r="BU60" s="39"/>
      <c r="BV60" s="39"/>
      <c r="BW60" s="39"/>
      <c r="BX60" s="170">
        <f t="shared" si="207"/>
        <v>0</v>
      </c>
      <c r="BZ60" s="169"/>
      <c r="CA60" s="39"/>
      <c r="CB60" s="39">
        <f t="shared" si="208"/>
        <v>0</v>
      </c>
      <c r="CC60" s="39"/>
      <c r="CD60" s="39"/>
      <c r="CE60" s="39"/>
      <c r="CF60" s="170">
        <f t="shared" si="209"/>
        <v>0</v>
      </c>
      <c r="CH60" s="169"/>
      <c r="CI60" s="192">
        <f t="shared" si="210"/>
        <v>0</v>
      </c>
      <c r="CJ60" s="192">
        <f t="shared" si="210"/>
        <v>0</v>
      </c>
      <c r="CK60" s="192">
        <f t="shared" si="210"/>
        <v>0</v>
      </c>
      <c r="CL60" s="192">
        <f t="shared" si="210"/>
        <v>0</v>
      </c>
      <c r="CM60" s="192">
        <f t="shared" si="210"/>
        <v>0</v>
      </c>
      <c r="CN60" s="170">
        <f t="shared" si="211"/>
        <v>0</v>
      </c>
      <c r="CO60" s="243" t="str">
        <f t="shared" si="44"/>
        <v>OK</v>
      </c>
    </row>
    <row r="61" spans="1:93" ht="16.5" thickBot="1" x14ac:dyDescent="0.3">
      <c r="A61" s="4"/>
      <c r="B61" s="25" t="s">
        <v>83</v>
      </c>
      <c r="C61" s="150"/>
      <c r="D61" s="6"/>
      <c r="E61" s="176"/>
      <c r="F61" s="51">
        <f>SUM(F35:F60)</f>
        <v>29400</v>
      </c>
      <c r="G61" s="51">
        <f t="shared" ref="G61:K61" si="214">SUM(G35:G60)</f>
        <v>4410</v>
      </c>
      <c r="H61" s="51">
        <f t="shared" si="214"/>
        <v>5400</v>
      </c>
      <c r="I61" s="51">
        <f t="shared" si="214"/>
        <v>15300</v>
      </c>
      <c r="J61" s="51">
        <f t="shared" si="214"/>
        <v>0</v>
      </c>
      <c r="K61" s="180">
        <f t="shared" si="214"/>
        <v>54510</v>
      </c>
      <c r="L61" s="243" t="str">
        <f t="shared" si="33"/>
        <v>OK</v>
      </c>
      <c r="N61" s="176"/>
      <c r="O61" s="51">
        <f>SUM(O35:O60)</f>
        <v>5496</v>
      </c>
      <c r="P61" s="51">
        <f t="shared" ref="P61:T61" si="215">SUM(P35:P60)</f>
        <v>824.4</v>
      </c>
      <c r="Q61" s="51">
        <f t="shared" si="215"/>
        <v>780</v>
      </c>
      <c r="R61" s="51">
        <f t="shared" si="215"/>
        <v>300</v>
      </c>
      <c r="S61" s="51">
        <f t="shared" si="215"/>
        <v>0</v>
      </c>
      <c r="T61" s="180">
        <f t="shared" si="215"/>
        <v>7400.4</v>
      </c>
      <c r="V61" s="176"/>
      <c r="W61" s="51">
        <f>SUM(W35:W60)</f>
        <v>2232</v>
      </c>
      <c r="X61" s="51">
        <f t="shared" ref="X61:AB61" si="216">SUM(X35:X60)</f>
        <v>334.79999999999995</v>
      </c>
      <c r="Y61" s="51">
        <f t="shared" si="216"/>
        <v>180</v>
      </c>
      <c r="Z61" s="51">
        <f t="shared" si="216"/>
        <v>9500</v>
      </c>
      <c r="AA61" s="51">
        <f t="shared" si="216"/>
        <v>0</v>
      </c>
      <c r="AB61" s="180">
        <f t="shared" si="216"/>
        <v>12246.8</v>
      </c>
      <c r="AD61" s="176"/>
      <c r="AE61" s="51">
        <f>SUM(AE35:AE60)</f>
        <v>4044</v>
      </c>
      <c r="AF61" s="51">
        <f t="shared" ref="AF61:AJ61" si="217">SUM(AF35:AF60)</f>
        <v>606.6</v>
      </c>
      <c r="AG61" s="51">
        <f t="shared" si="217"/>
        <v>180</v>
      </c>
      <c r="AH61" s="51">
        <f t="shared" si="217"/>
        <v>1500</v>
      </c>
      <c r="AI61" s="51">
        <f t="shared" si="217"/>
        <v>0</v>
      </c>
      <c r="AJ61" s="180">
        <f t="shared" si="217"/>
        <v>6330.6</v>
      </c>
      <c r="AL61" s="176"/>
      <c r="AM61" s="51">
        <f>SUM(AM35:AM60)</f>
        <v>5424</v>
      </c>
      <c r="AN61" s="51">
        <f t="shared" ref="AN61:AR61" si="218">SUM(AN35:AN60)</f>
        <v>813.6</v>
      </c>
      <c r="AO61" s="51">
        <f t="shared" si="218"/>
        <v>2280</v>
      </c>
      <c r="AP61" s="51">
        <f t="shared" si="218"/>
        <v>0</v>
      </c>
      <c r="AQ61" s="51">
        <f t="shared" si="218"/>
        <v>0</v>
      </c>
      <c r="AR61" s="180">
        <f t="shared" si="218"/>
        <v>8517.6</v>
      </c>
      <c r="AT61" s="176"/>
      <c r="AU61" s="51">
        <f>SUM(AU35:AU60)</f>
        <v>8748</v>
      </c>
      <c r="AV61" s="51">
        <f t="shared" ref="AV61:AZ61" si="219">SUM(AV35:AV60)</f>
        <v>1312.2</v>
      </c>
      <c r="AW61" s="51">
        <f t="shared" si="219"/>
        <v>660</v>
      </c>
      <c r="AX61" s="51">
        <f t="shared" si="219"/>
        <v>4000</v>
      </c>
      <c r="AY61" s="51">
        <f t="shared" si="219"/>
        <v>0</v>
      </c>
      <c r="AZ61" s="180">
        <f t="shared" si="219"/>
        <v>14720.2</v>
      </c>
      <c r="BB61" s="176"/>
      <c r="BC61" s="51">
        <f>SUM(BC35:BC60)</f>
        <v>564</v>
      </c>
      <c r="BD61" s="51">
        <f t="shared" ref="BD61:BH61" si="220">SUM(BD35:BD60)</f>
        <v>84.6</v>
      </c>
      <c r="BE61" s="51">
        <f t="shared" si="220"/>
        <v>180</v>
      </c>
      <c r="BF61" s="51">
        <f t="shared" si="220"/>
        <v>0</v>
      </c>
      <c r="BG61" s="51">
        <f t="shared" si="220"/>
        <v>0</v>
      </c>
      <c r="BH61" s="180">
        <f t="shared" si="220"/>
        <v>828.6</v>
      </c>
      <c r="BJ61" s="176"/>
      <c r="BK61" s="51">
        <f>SUM(BK35:BK60)</f>
        <v>564</v>
      </c>
      <c r="BL61" s="51">
        <f t="shared" ref="BL61:BP61" si="221">SUM(BL35:BL60)</f>
        <v>84.6</v>
      </c>
      <c r="BM61" s="51">
        <f t="shared" si="221"/>
        <v>180</v>
      </c>
      <c r="BN61" s="51">
        <f t="shared" si="221"/>
        <v>0</v>
      </c>
      <c r="BO61" s="51">
        <f t="shared" si="221"/>
        <v>0</v>
      </c>
      <c r="BP61" s="180">
        <f t="shared" si="221"/>
        <v>828.6</v>
      </c>
      <c r="BR61" s="176"/>
      <c r="BS61" s="51">
        <f>SUM(BS35:BS60)</f>
        <v>564</v>
      </c>
      <c r="BT61" s="51">
        <f t="shared" ref="BT61:BX61" si="222">SUM(BT35:BT60)</f>
        <v>84.6</v>
      </c>
      <c r="BU61" s="51">
        <f t="shared" si="222"/>
        <v>180</v>
      </c>
      <c r="BV61" s="51">
        <f t="shared" si="222"/>
        <v>0</v>
      </c>
      <c r="BW61" s="51">
        <f t="shared" si="222"/>
        <v>0</v>
      </c>
      <c r="BX61" s="180">
        <f t="shared" si="222"/>
        <v>828.6</v>
      </c>
      <c r="BZ61" s="176"/>
      <c r="CA61" s="51">
        <f>SUM(CA35:CA60)</f>
        <v>1764</v>
      </c>
      <c r="CB61" s="51">
        <f t="shared" ref="CB61:CF61" si="223">SUM(CB35:CB60)</f>
        <v>264.60000000000002</v>
      </c>
      <c r="CC61" s="51">
        <f t="shared" si="223"/>
        <v>780</v>
      </c>
      <c r="CD61" s="51">
        <f t="shared" si="223"/>
        <v>0</v>
      </c>
      <c r="CE61" s="51">
        <f t="shared" si="223"/>
        <v>0</v>
      </c>
      <c r="CF61" s="180">
        <f t="shared" si="223"/>
        <v>2808.6</v>
      </c>
      <c r="CH61" s="176"/>
      <c r="CI61" s="51">
        <f>SUM(CI35:CI60)</f>
        <v>29400</v>
      </c>
      <c r="CJ61" s="51">
        <f t="shared" ref="CJ61:CN61" si="224">SUM(CJ35:CJ60)</f>
        <v>4410</v>
      </c>
      <c r="CK61" s="51">
        <f t="shared" si="224"/>
        <v>5400</v>
      </c>
      <c r="CL61" s="51">
        <f t="shared" si="224"/>
        <v>15300</v>
      </c>
      <c r="CM61" s="51">
        <f t="shared" si="224"/>
        <v>0</v>
      </c>
      <c r="CN61" s="180">
        <f t="shared" si="224"/>
        <v>54510</v>
      </c>
      <c r="CO61" s="243" t="str">
        <f t="shared" si="44"/>
        <v>OK</v>
      </c>
    </row>
    <row r="62" spans="1:93" ht="16.5" thickBot="1" x14ac:dyDescent="0.3">
      <c r="A62" s="22"/>
      <c r="B62" s="49" t="s">
        <v>68</v>
      </c>
      <c r="C62" s="151"/>
      <c r="D62" s="24"/>
      <c r="E62" s="181"/>
      <c r="F62" s="22"/>
      <c r="G62" s="22"/>
      <c r="H62" s="22"/>
      <c r="I62" s="22"/>
      <c r="J62" s="22"/>
      <c r="K62" s="182"/>
      <c r="L62" s="243" t="str">
        <f t="shared" si="33"/>
        <v>OK</v>
      </c>
      <c r="N62" s="181"/>
      <c r="O62" s="22"/>
      <c r="P62" s="22"/>
      <c r="Q62" s="22"/>
      <c r="R62" s="22"/>
      <c r="S62" s="22"/>
      <c r="T62" s="182"/>
      <c r="V62" s="181"/>
      <c r="W62" s="22"/>
      <c r="X62" s="22"/>
      <c r="Y62" s="22"/>
      <c r="Z62" s="22"/>
      <c r="AA62" s="22"/>
      <c r="AB62" s="182"/>
      <c r="AD62" s="181"/>
      <c r="AE62" s="22"/>
      <c r="AF62" s="22"/>
      <c r="AG62" s="22"/>
      <c r="AH62" s="22"/>
      <c r="AI62" s="22"/>
      <c r="AJ62" s="182"/>
      <c r="AL62" s="181"/>
      <c r="AM62" s="22"/>
      <c r="AN62" s="22"/>
      <c r="AO62" s="22"/>
      <c r="AP62" s="22"/>
      <c r="AQ62" s="22"/>
      <c r="AR62" s="182"/>
      <c r="AT62" s="181"/>
      <c r="AU62" s="22"/>
      <c r="AV62" s="22"/>
      <c r="AW62" s="22"/>
      <c r="AX62" s="22"/>
      <c r="AY62" s="22"/>
      <c r="AZ62" s="182"/>
      <c r="BB62" s="181"/>
      <c r="BC62" s="22"/>
      <c r="BD62" s="22"/>
      <c r="BE62" s="22"/>
      <c r="BF62" s="22"/>
      <c r="BG62" s="22"/>
      <c r="BH62" s="182"/>
      <c r="BJ62" s="181"/>
      <c r="BK62" s="22"/>
      <c r="BL62" s="22"/>
      <c r="BM62" s="22"/>
      <c r="BN62" s="22"/>
      <c r="BO62" s="22"/>
      <c r="BP62" s="182"/>
      <c r="BR62" s="181"/>
      <c r="BS62" s="22"/>
      <c r="BT62" s="22"/>
      <c r="BU62" s="22"/>
      <c r="BV62" s="22"/>
      <c r="BW62" s="22"/>
      <c r="BX62" s="182"/>
      <c r="BZ62" s="181"/>
      <c r="CA62" s="22"/>
      <c r="CB62" s="22"/>
      <c r="CC62" s="22"/>
      <c r="CD62" s="22"/>
      <c r="CE62" s="22"/>
      <c r="CF62" s="182"/>
      <c r="CH62" s="181"/>
      <c r="CI62" s="22"/>
      <c r="CJ62" s="22"/>
      <c r="CK62" s="22"/>
      <c r="CL62" s="22"/>
      <c r="CM62" s="22"/>
      <c r="CN62" s="182"/>
      <c r="CO62" s="243" t="str">
        <f t="shared" si="44"/>
        <v>OK</v>
      </c>
    </row>
    <row r="63" spans="1:93" ht="15.75" thickBot="1" x14ac:dyDescent="0.3">
      <c r="A63" s="80"/>
      <c r="B63" s="136" t="s">
        <v>316</v>
      </c>
      <c r="C63" s="136"/>
      <c r="D63" s="137"/>
      <c r="E63" s="183"/>
      <c r="F63" s="29"/>
      <c r="G63" s="29"/>
      <c r="H63" s="29"/>
      <c r="I63" s="29"/>
      <c r="J63" s="29"/>
      <c r="K63" s="184"/>
      <c r="L63" s="243" t="str">
        <f t="shared" si="33"/>
        <v>OK</v>
      </c>
      <c r="N63" s="183"/>
      <c r="O63" s="29"/>
      <c r="P63" s="29"/>
      <c r="Q63" s="29"/>
      <c r="R63" s="29"/>
      <c r="S63" s="29"/>
      <c r="T63" s="184"/>
      <c r="V63" s="183"/>
      <c r="W63" s="29"/>
      <c r="X63" s="29"/>
      <c r="Y63" s="29"/>
      <c r="Z63" s="29"/>
      <c r="AA63" s="29"/>
      <c r="AB63" s="184"/>
      <c r="AD63" s="183"/>
      <c r="AE63" s="29"/>
      <c r="AF63" s="29"/>
      <c r="AG63" s="29"/>
      <c r="AH63" s="29"/>
      <c r="AI63" s="29"/>
      <c r="AJ63" s="184"/>
      <c r="AL63" s="183"/>
      <c r="AM63" s="29"/>
      <c r="AN63" s="29"/>
      <c r="AO63" s="29"/>
      <c r="AP63" s="29"/>
      <c r="AQ63" s="29"/>
      <c r="AR63" s="184"/>
      <c r="AT63" s="183"/>
      <c r="AU63" s="29"/>
      <c r="AV63" s="29"/>
      <c r="AW63" s="29"/>
      <c r="AX63" s="29"/>
      <c r="AY63" s="29"/>
      <c r="AZ63" s="184"/>
      <c r="BB63" s="183"/>
      <c r="BC63" s="29"/>
      <c r="BD63" s="29"/>
      <c r="BE63" s="29"/>
      <c r="BF63" s="29"/>
      <c r="BG63" s="29"/>
      <c r="BH63" s="184"/>
      <c r="BJ63" s="183"/>
      <c r="BK63" s="29"/>
      <c r="BL63" s="29"/>
      <c r="BM63" s="29"/>
      <c r="BN63" s="29"/>
      <c r="BO63" s="29"/>
      <c r="BP63" s="184"/>
      <c r="BR63" s="183"/>
      <c r="BS63" s="29"/>
      <c r="BT63" s="29"/>
      <c r="BU63" s="29"/>
      <c r="BV63" s="29"/>
      <c r="BW63" s="29"/>
      <c r="BX63" s="184"/>
      <c r="BZ63" s="183"/>
      <c r="CA63" s="29"/>
      <c r="CB63" s="29"/>
      <c r="CC63" s="29"/>
      <c r="CD63" s="29"/>
      <c r="CE63" s="29"/>
      <c r="CF63" s="184"/>
      <c r="CH63" s="183"/>
      <c r="CI63" s="29"/>
      <c r="CJ63" s="29"/>
      <c r="CK63" s="29"/>
      <c r="CL63" s="29"/>
      <c r="CM63" s="29"/>
      <c r="CN63" s="184"/>
      <c r="CO63" s="243" t="str">
        <f t="shared" si="44"/>
        <v>OK</v>
      </c>
    </row>
    <row r="64" spans="1:93" ht="15.75" thickBot="1" x14ac:dyDescent="0.3">
      <c r="A64" s="3"/>
      <c r="B64" s="41" t="s">
        <v>317</v>
      </c>
      <c r="C64" s="225" t="s">
        <v>223</v>
      </c>
      <c r="D64" s="225" t="s">
        <v>224</v>
      </c>
      <c r="E64" s="169">
        <v>2</v>
      </c>
      <c r="F64" s="39">
        <f t="shared" ref="F64:F68" si="225">E64*$C$2</f>
        <v>240</v>
      </c>
      <c r="G64" s="39">
        <f t="shared" ref="G64:G112" si="226">F64*0.15</f>
        <v>36</v>
      </c>
      <c r="H64" s="39"/>
      <c r="I64" s="39"/>
      <c r="J64" s="39"/>
      <c r="K64" s="170">
        <f t="shared" ref="K64:K112" si="227">F64+G64+H64+I64+J64</f>
        <v>276</v>
      </c>
      <c r="L64" s="243" t="str">
        <f t="shared" si="33"/>
        <v>OK</v>
      </c>
      <c r="N64" s="169"/>
      <c r="O64" s="39">
        <f>F64</f>
        <v>240</v>
      </c>
      <c r="P64" s="39">
        <f t="shared" ref="P64:P68" si="228">O64*0.15</f>
        <v>36</v>
      </c>
      <c r="Q64" s="39"/>
      <c r="R64" s="39"/>
      <c r="S64" s="39"/>
      <c r="T64" s="170">
        <f t="shared" ref="T64:T68" si="229">O64+P64+Q64+R64+S64</f>
        <v>276</v>
      </c>
      <c r="V64" s="169"/>
      <c r="W64" s="39"/>
      <c r="X64" s="39">
        <f t="shared" ref="X64:X68" si="230">W64*0.15</f>
        <v>0</v>
      </c>
      <c r="Y64" s="39"/>
      <c r="Z64" s="39">
        <f>$I$64*0.2</f>
        <v>0</v>
      </c>
      <c r="AA64" s="39"/>
      <c r="AB64" s="170">
        <f t="shared" ref="AB64:AB68" si="231">W64+X64+Y64+Z64+AA64</f>
        <v>0</v>
      </c>
      <c r="AD64" s="169"/>
      <c r="AE64" s="39"/>
      <c r="AF64" s="39">
        <f t="shared" ref="AF64:AF68" si="232">AE64*0.15</f>
        <v>0</v>
      </c>
      <c r="AG64" s="39"/>
      <c r="AH64" s="39">
        <f>$I$64*0.2</f>
        <v>0</v>
      </c>
      <c r="AI64" s="39"/>
      <c r="AJ64" s="170">
        <f t="shared" ref="AJ64:AJ68" si="233">AE64+AF64+AG64+AH64+AI64</f>
        <v>0</v>
      </c>
      <c r="AL64" s="169"/>
      <c r="AM64" s="39"/>
      <c r="AN64" s="39">
        <f t="shared" ref="AN64:AN68" si="234">AM64*0.15</f>
        <v>0</v>
      </c>
      <c r="AO64" s="39"/>
      <c r="AP64" s="39">
        <f>$I$64*0.2</f>
        <v>0</v>
      </c>
      <c r="AQ64" s="39"/>
      <c r="AR64" s="170">
        <f t="shared" ref="AR64:AR68" si="235">AM64+AN64+AO64+AP64+AQ64</f>
        <v>0</v>
      </c>
      <c r="AT64" s="169"/>
      <c r="AU64" s="39"/>
      <c r="AV64" s="39">
        <f t="shared" ref="AV64:AV68" si="236">AU64*0.15</f>
        <v>0</v>
      </c>
      <c r="AW64" s="39"/>
      <c r="AX64" s="39">
        <f>$I$64*0.2</f>
        <v>0</v>
      </c>
      <c r="AY64" s="39"/>
      <c r="AZ64" s="170">
        <f t="shared" ref="AZ64:AZ68" si="237">AU64+AV64+AW64+AX64+AY64</f>
        <v>0</v>
      </c>
      <c r="BB64" s="169"/>
      <c r="BC64" s="39"/>
      <c r="BD64" s="39">
        <f t="shared" ref="BD64:BD68" si="238">BC64*0.15</f>
        <v>0</v>
      </c>
      <c r="BE64" s="39"/>
      <c r="BF64" s="39">
        <f>$I$64*0.1</f>
        <v>0</v>
      </c>
      <c r="BG64" s="39"/>
      <c r="BH64" s="170">
        <f t="shared" ref="BH64:BH68" si="239">BC64+BD64+BE64+BF64+BG64</f>
        <v>0</v>
      </c>
      <c r="BJ64" s="169"/>
      <c r="BK64" s="39"/>
      <c r="BL64" s="39">
        <f t="shared" ref="BL64:BL68" si="240">BK64*0.15</f>
        <v>0</v>
      </c>
      <c r="BM64" s="39"/>
      <c r="BN64" s="39"/>
      <c r="BO64" s="39"/>
      <c r="BP64" s="170">
        <f t="shared" ref="BP64:BP68" si="241">BK64+BL64+BM64+BN64+BO64</f>
        <v>0</v>
      </c>
      <c r="BR64" s="169"/>
      <c r="BS64" s="39"/>
      <c r="BT64" s="39">
        <f t="shared" ref="BT64:BT68" si="242">BS64*0.15</f>
        <v>0</v>
      </c>
      <c r="BU64" s="39"/>
      <c r="BV64" s="39">
        <f>$I$64*0.1</f>
        <v>0</v>
      </c>
      <c r="BW64" s="39"/>
      <c r="BX64" s="170">
        <f t="shared" ref="BX64:BX68" si="243">BS64+BT64+BU64+BV64+BW64</f>
        <v>0</v>
      </c>
      <c r="BZ64" s="169"/>
      <c r="CA64" s="39"/>
      <c r="CB64" s="39">
        <f t="shared" ref="CB64:CB68" si="244">CA64*0.15</f>
        <v>0</v>
      </c>
      <c r="CC64" s="39"/>
      <c r="CD64" s="39"/>
      <c r="CE64" s="39"/>
      <c r="CF64" s="170">
        <f t="shared" ref="CF64:CF68" si="245">CA64+CB64+CC64+CD64+CE64</f>
        <v>0</v>
      </c>
      <c r="CH64" s="169"/>
      <c r="CI64" s="192">
        <f t="shared" ref="CI64:CM68" si="246">O64+W64+AE64+AM64+AU64+BC64+BK64+BS64+CA64</f>
        <v>240</v>
      </c>
      <c r="CJ64" s="192">
        <f t="shared" si="246"/>
        <v>36</v>
      </c>
      <c r="CK64" s="192">
        <f t="shared" si="246"/>
        <v>0</v>
      </c>
      <c r="CL64" s="192">
        <f t="shared" si="246"/>
        <v>0</v>
      </c>
      <c r="CM64" s="192">
        <f t="shared" si="246"/>
        <v>0</v>
      </c>
      <c r="CN64" s="170">
        <f t="shared" ref="CN64:CN68" si="247">CI64+CJ64+CK64+CL64+CM64</f>
        <v>276</v>
      </c>
      <c r="CO64" s="243" t="str">
        <f t="shared" si="44"/>
        <v>OK</v>
      </c>
    </row>
    <row r="65" spans="1:93" ht="15.75" thickBot="1" x14ac:dyDescent="0.3">
      <c r="A65" s="3"/>
      <c r="B65" s="41" t="s">
        <v>225</v>
      </c>
      <c r="C65" s="225" t="s">
        <v>223</v>
      </c>
      <c r="D65" s="225" t="s">
        <v>224</v>
      </c>
      <c r="E65" s="169"/>
      <c r="F65" s="39">
        <f t="shared" si="225"/>
        <v>0</v>
      </c>
      <c r="G65" s="39">
        <f t="shared" si="226"/>
        <v>0</v>
      </c>
      <c r="H65" s="39"/>
      <c r="I65" s="39"/>
      <c r="J65" s="39"/>
      <c r="K65" s="170">
        <f t="shared" si="227"/>
        <v>0</v>
      </c>
      <c r="L65" s="243" t="str">
        <f t="shared" si="33"/>
        <v>OK</v>
      </c>
      <c r="N65" s="169"/>
      <c r="O65" s="39">
        <f>F65</f>
        <v>0</v>
      </c>
      <c r="P65" s="39">
        <f t="shared" si="228"/>
        <v>0</v>
      </c>
      <c r="Q65" s="39"/>
      <c r="R65" s="39"/>
      <c r="S65" s="39"/>
      <c r="T65" s="170">
        <f t="shared" si="229"/>
        <v>0</v>
      </c>
      <c r="V65" s="169"/>
      <c r="W65" s="39"/>
      <c r="X65" s="39">
        <f t="shared" si="230"/>
        <v>0</v>
      </c>
      <c r="Y65" s="39"/>
      <c r="Z65" s="39"/>
      <c r="AA65" s="39"/>
      <c r="AB65" s="170">
        <f t="shared" si="231"/>
        <v>0</v>
      </c>
      <c r="AD65" s="169"/>
      <c r="AE65" s="39"/>
      <c r="AF65" s="39">
        <f t="shared" si="232"/>
        <v>0</v>
      </c>
      <c r="AG65" s="39"/>
      <c r="AH65" s="39"/>
      <c r="AI65" s="39"/>
      <c r="AJ65" s="170">
        <f t="shared" si="233"/>
        <v>0</v>
      </c>
      <c r="AL65" s="169"/>
      <c r="AM65" s="39"/>
      <c r="AN65" s="39">
        <f t="shared" si="234"/>
        <v>0</v>
      </c>
      <c r="AO65" s="39"/>
      <c r="AP65" s="39"/>
      <c r="AQ65" s="39"/>
      <c r="AR65" s="170">
        <f t="shared" si="235"/>
        <v>0</v>
      </c>
      <c r="AT65" s="169"/>
      <c r="AU65" s="39"/>
      <c r="AV65" s="39">
        <f t="shared" si="236"/>
        <v>0</v>
      </c>
      <c r="AW65" s="39"/>
      <c r="AX65" s="39"/>
      <c r="AY65" s="39"/>
      <c r="AZ65" s="170">
        <f t="shared" si="237"/>
        <v>0</v>
      </c>
      <c r="BB65" s="169"/>
      <c r="BC65" s="39"/>
      <c r="BD65" s="39">
        <f t="shared" si="238"/>
        <v>0</v>
      </c>
      <c r="BE65" s="39"/>
      <c r="BF65" s="39"/>
      <c r="BG65" s="39"/>
      <c r="BH65" s="170">
        <f t="shared" si="239"/>
        <v>0</v>
      </c>
      <c r="BJ65" s="169"/>
      <c r="BK65" s="39"/>
      <c r="BL65" s="39">
        <f t="shared" si="240"/>
        <v>0</v>
      </c>
      <c r="BM65" s="39"/>
      <c r="BN65" s="39"/>
      <c r="BO65" s="39"/>
      <c r="BP65" s="170">
        <f t="shared" si="241"/>
        <v>0</v>
      </c>
      <c r="BR65" s="169"/>
      <c r="BS65" s="39"/>
      <c r="BT65" s="39">
        <f t="shared" si="242"/>
        <v>0</v>
      </c>
      <c r="BU65" s="39"/>
      <c r="BV65" s="39"/>
      <c r="BW65" s="39"/>
      <c r="BX65" s="170">
        <f t="shared" si="243"/>
        <v>0</v>
      </c>
      <c r="BZ65" s="169"/>
      <c r="CA65" s="39"/>
      <c r="CB65" s="39">
        <f t="shared" si="244"/>
        <v>0</v>
      </c>
      <c r="CC65" s="39"/>
      <c r="CD65" s="39"/>
      <c r="CE65" s="39"/>
      <c r="CF65" s="170">
        <f t="shared" si="245"/>
        <v>0</v>
      </c>
      <c r="CH65" s="169"/>
      <c r="CI65" s="192">
        <f t="shared" si="246"/>
        <v>0</v>
      </c>
      <c r="CJ65" s="192">
        <f t="shared" si="246"/>
        <v>0</v>
      </c>
      <c r="CK65" s="192">
        <f t="shared" si="246"/>
        <v>0</v>
      </c>
      <c r="CL65" s="192">
        <f t="shared" si="246"/>
        <v>0</v>
      </c>
      <c r="CM65" s="192">
        <f t="shared" si="246"/>
        <v>0</v>
      </c>
      <c r="CN65" s="170">
        <f t="shared" si="247"/>
        <v>0</v>
      </c>
      <c r="CO65" s="243" t="str">
        <f t="shared" si="44"/>
        <v>OK</v>
      </c>
    </row>
    <row r="66" spans="1:93" ht="15.75" thickBot="1" x14ac:dyDescent="0.3">
      <c r="A66" s="3"/>
      <c r="B66" s="41" t="s">
        <v>226</v>
      </c>
      <c r="C66" s="225" t="s">
        <v>10</v>
      </c>
      <c r="D66" s="225" t="s">
        <v>224</v>
      </c>
      <c r="E66" s="169">
        <v>35</v>
      </c>
      <c r="F66" s="39">
        <f t="shared" si="225"/>
        <v>4200</v>
      </c>
      <c r="G66" s="39">
        <f t="shared" si="226"/>
        <v>630</v>
      </c>
      <c r="H66" s="39">
        <f>I2*6</f>
        <v>3600</v>
      </c>
      <c r="I66" s="39">
        <v>3000</v>
      </c>
      <c r="J66" s="39"/>
      <c r="K66" s="170">
        <f t="shared" si="227"/>
        <v>11430</v>
      </c>
      <c r="L66" s="243" t="str">
        <f t="shared" si="33"/>
        <v>OK</v>
      </c>
      <c r="N66" s="169"/>
      <c r="O66" s="39">
        <f>$F$66*0.02</f>
        <v>84</v>
      </c>
      <c r="P66" s="39">
        <f t="shared" si="228"/>
        <v>12.6</v>
      </c>
      <c r="Q66" s="39">
        <f>$H$66/7</f>
        <v>514.28571428571433</v>
      </c>
      <c r="R66" s="39"/>
      <c r="S66" s="39"/>
      <c r="T66" s="170">
        <f t="shared" si="229"/>
        <v>610.88571428571436</v>
      </c>
      <c r="V66" s="169"/>
      <c r="W66" s="39">
        <f>$F$66*0.1</f>
        <v>420</v>
      </c>
      <c r="X66" s="39">
        <f t="shared" si="230"/>
        <v>63</v>
      </c>
      <c r="Y66" s="39">
        <f>$H$66/7</f>
        <v>514.28571428571433</v>
      </c>
      <c r="Z66" s="39"/>
      <c r="AA66" s="39"/>
      <c r="AB66" s="170">
        <f t="shared" si="231"/>
        <v>997.28571428571433</v>
      </c>
      <c r="AD66" s="169"/>
      <c r="AE66" s="39">
        <f>$F$66*0.3</f>
        <v>1260</v>
      </c>
      <c r="AF66" s="39">
        <f t="shared" si="232"/>
        <v>189</v>
      </c>
      <c r="AG66" s="39">
        <f>$H$66/7</f>
        <v>514.28571428571433</v>
      </c>
      <c r="AH66" s="39"/>
      <c r="AI66" s="39"/>
      <c r="AJ66" s="170">
        <f t="shared" si="233"/>
        <v>1963.2857142857142</v>
      </c>
      <c r="AL66" s="169"/>
      <c r="AM66" s="39">
        <f>$F$66*0.3</f>
        <v>1260</v>
      </c>
      <c r="AN66" s="39">
        <f t="shared" si="234"/>
        <v>189</v>
      </c>
      <c r="AO66" s="39">
        <f>$H$66/7</f>
        <v>514.28571428571433</v>
      </c>
      <c r="AP66" s="39"/>
      <c r="AQ66" s="39"/>
      <c r="AR66" s="170">
        <f t="shared" si="235"/>
        <v>1963.2857142857142</v>
      </c>
      <c r="AT66" s="169"/>
      <c r="AU66" s="39">
        <f>$F$66*0.2</f>
        <v>840</v>
      </c>
      <c r="AV66" s="39">
        <f t="shared" si="236"/>
        <v>126</v>
      </c>
      <c r="AW66" s="39">
        <f>$H$66/7</f>
        <v>514.28571428571433</v>
      </c>
      <c r="AX66" s="39">
        <f>I66</f>
        <v>3000</v>
      </c>
      <c r="AY66" s="39"/>
      <c r="AZ66" s="170">
        <f t="shared" si="237"/>
        <v>4480.2857142857138</v>
      </c>
      <c r="BB66" s="169"/>
      <c r="BC66" s="39"/>
      <c r="BD66" s="39">
        <f t="shared" si="238"/>
        <v>0</v>
      </c>
      <c r="BE66" s="39"/>
      <c r="BF66" s="39"/>
      <c r="BG66" s="39"/>
      <c r="BH66" s="170">
        <f t="shared" si="239"/>
        <v>0</v>
      </c>
      <c r="BJ66" s="169"/>
      <c r="BK66" s="39">
        <f>$F$66*0.04</f>
        <v>168</v>
      </c>
      <c r="BL66" s="39">
        <f t="shared" si="240"/>
        <v>25.2</v>
      </c>
      <c r="BM66" s="39">
        <f>$H$66/7</f>
        <v>514.28571428571433</v>
      </c>
      <c r="BN66" s="39"/>
      <c r="BO66" s="39"/>
      <c r="BP66" s="170">
        <f t="shared" si="241"/>
        <v>707.48571428571427</v>
      </c>
      <c r="BR66" s="169"/>
      <c r="BS66" s="39"/>
      <c r="BT66" s="39">
        <f t="shared" si="242"/>
        <v>0</v>
      </c>
      <c r="BU66" s="39"/>
      <c r="BV66" s="39"/>
      <c r="BW66" s="39"/>
      <c r="BX66" s="170">
        <f t="shared" si="243"/>
        <v>0</v>
      </c>
      <c r="BZ66" s="169"/>
      <c r="CA66" s="39">
        <f>$F$66*0.04</f>
        <v>168</v>
      </c>
      <c r="CB66" s="39">
        <f t="shared" si="244"/>
        <v>25.2</v>
      </c>
      <c r="CC66" s="39">
        <f>$H$66/7</f>
        <v>514.28571428571433</v>
      </c>
      <c r="CD66" s="39"/>
      <c r="CE66" s="39"/>
      <c r="CF66" s="170">
        <f t="shared" si="245"/>
        <v>707.48571428571427</v>
      </c>
      <c r="CH66" s="169"/>
      <c r="CI66" s="192">
        <f t="shared" si="246"/>
        <v>4200</v>
      </c>
      <c r="CJ66" s="192">
        <f t="shared" si="246"/>
        <v>630.00000000000011</v>
      </c>
      <c r="CK66" s="192">
        <f t="shared" si="246"/>
        <v>3600</v>
      </c>
      <c r="CL66" s="192">
        <f t="shared" si="246"/>
        <v>3000</v>
      </c>
      <c r="CM66" s="192">
        <f t="shared" si="246"/>
        <v>0</v>
      </c>
      <c r="CN66" s="170">
        <f t="shared" si="247"/>
        <v>11430</v>
      </c>
      <c r="CO66" s="243" t="str">
        <f t="shared" si="44"/>
        <v>OK</v>
      </c>
    </row>
    <row r="67" spans="1:93" ht="15.75" thickBot="1" x14ac:dyDescent="0.3">
      <c r="A67" s="3"/>
      <c r="B67" s="41"/>
      <c r="C67" s="93"/>
      <c r="D67" s="7"/>
      <c r="E67" s="169"/>
      <c r="F67" s="39">
        <f t="shared" si="225"/>
        <v>0</v>
      </c>
      <c r="G67" s="39">
        <f t="shared" si="226"/>
        <v>0</v>
      </c>
      <c r="H67" s="39"/>
      <c r="I67" s="39"/>
      <c r="J67" s="39"/>
      <c r="K67" s="170">
        <f t="shared" si="227"/>
        <v>0</v>
      </c>
      <c r="L67" s="243" t="str">
        <f t="shared" si="33"/>
        <v>OK</v>
      </c>
      <c r="N67" s="169"/>
      <c r="O67" s="39"/>
      <c r="P67" s="39">
        <f t="shared" si="228"/>
        <v>0</v>
      </c>
      <c r="Q67" s="39"/>
      <c r="R67" s="39"/>
      <c r="S67" s="39"/>
      <c r="T67" s="170">
        <f t="shared" si="229"/>
        <v>0</v>
      </c>
      <c r="V67" s="169"/>
      <c r="W67" s="39"/>
      <c r="X67" s="39">
        <f t="shared" si="230"/>
        <v>0</v>
      </c>
      <c r="Y67" s="39"/>
      <c r="Z67" s="39"/>
      <c r="AA67" s="39"/>
      <c r="AB67" s="170">
        <f t="shared" si="231"/>
        <v>0</v>
      </c>
      <c r="AD67" s="169"/>
      <c r="AE67" s="39"/>
      <c r="AF67" s="39">
        <f t="shared" si="232"/>
        <v>0</v>
      </c>
      <c r="AG67" s="39"/>
      <c r="AH67" s="39"/>
      <c r="AI67" s="39"/>
      <c r="AJ67" s="170">
        <f t="shared" si="233"/>
        <v>0</v>
      </c>
      <c r="AL67" s="169"/>
      <c r="AM67" s="39"/>
      <c r="AN67" s="39">
        <f t="shared" si="234"/>
        <v>0</v>
      </c>
      <c r="AO67" s="39"/>
      <c r="AP67" s="39"/>
      <c r="AQ67" s="39"/>
      <c r="AR67" s="170">
        <f t="shared" si="235"/>
        <v>0</v>
      </c>
      <c r="AT67" s="169"/>
      <c r="AU67" s="39"/>
      <c r="AV67" s="39">
        <f t="shared" si="236"/>
        <v>0</v>
      </c>
      <c r="AW67" s="39"/>
      <c r="AX67" s="39"/>
      <c r="AY67" s="39"/>
      <c r="AZ67" s="170">
        <f t="shared" si="237"/>
        <v>0</v>
      </c>
      <c r="BB67" s="169"/>
      <c r="BC67" s="39"/>
      <c r="BD67" s="39">
        <f t="shared" si="238"/>
        <v>0</v>
      </c>
      <c r="BE67" s="39"/>
      <c r="BF67" s="39"/>
      <c r="BG67" s="39"/>
      <c r="BH67" s="170">
        <f t="shared" si="239"/>
        <v>0</v>
      </c>
      <c r="BJ67" s="169"/>
      <c r="BK67" s="39"/>
      <c r="BL67" s="39">
        <f t="shared" si="240"/>
        <v>0</v>
      </c>
      <c r="BM67" s="39"/>
      <c r="BN67" s="39"/>
      <c r="BO67" s="39"/>
      <c r="BP67" s="170">
        <f t="shared" si="241"/>
        <v>0</v>
      </c>
      <c r="BR67" s="169"/>
      <c r="BS67" s="39"/>
      <c r="BT67" s="39">
        <f t="shared" si="242"/>
        <v>0</v>
      </c>
      <c r="BU67" s="39"/>
      <c r="BV67" s="39"/>
      <c r="BW67" s="39"/>
      <c r="BX67" s="170">
        <f t="shared" si="243"/>
        <v>0</v>
      </c>
      <c r="BZ67" s="169"/>
      <c r="CA67" s="39"/>
      <c r="CB67" s="39">
        <f t="shared" si="244"/>
        <v>0</v>
      </c>
      <c r="CC67" s="39"/>
      <c r="CD67" s="39"/>
      <c r="CE67" s="39"/>
      <c r="CF67" s="170">
        <f t="shared" si="245"/>
        <v>0</v>
      </c>
      <c r="CH67" s="169"/>
      <c r="CI67" s="192">
        <f t="shared" si="246"/>
        <v>0</v>
      </c>
      <c r="CJ67" s="192">
        <f t="shared" si="246"/>
        <v>0</v>
      </c>
      <c r="CK67" s="192">
        <f t="shared" si="246"/>
        <v>0</v>
      </c>
      <c r="CL67" s="192">
        <f t="shared" si="246"/>
        <v>0</v>
      </c>
      <c r="CM67" s="192">
        <f t="shared" si="246"/>
        <v>0</v>
      </c>
      <c r="CN67" s="170">
        <f t="shared" si="247"/>
        <v>0</v>
      </c>
      <c r="CO67" s="243" t="str">
        <f t="shared" si="44"/>
        <v>OK</v>
      </c>
    </row>
    <row r="68" spans="1:93" ht="15.75" thickBot="1" x14ac:dyDescent="0.3">
      <c r="A68" s="3"/>
      <c r="B68" s="41"/>
      <c r="C68" s="93"/>
      <c r="D68" s="7"/>
      <c r="E68" s="169"/>
      <c r="F68" s="39">
        <f t="shared" si="225"/>
        <v>0</v>
      </c>
      <c r="G68" s="39">
        <f t="shared" si="226"/>
        <v>0</v>
      </c>
      <c r="H68" s="39"/>
      <c r="I68" s="39"/>
      <c r="J68" s="39"/>
      <c r="K68" s="170">
        <f t="shared" si="227"/>
        <v>0</v>
      </c>
      <c r="L68" s="243" t="str">
        <f t="shared" si="33"/>
        <v>OK</v>
      </c>
      <c r="N68" s="169"/>
      <c r="O68" s="39"/>
      <c r="P68" s="39">
        <f t="shared" si="228"/>
        <v>0</v>
      </c>
      <c r="Q68" s="39"/>
      <c r="R68" s="39"/>
      <c r="S68" s="39"/>
      <c r="T68" s="170">
        <f t="shared" si="229"/>
        <v>0</v>
      </c>
      <c r="V68" s="169"/>
      <c r="W68" s="39"/>
      <c r="X68" s="39">
        <f t="shared" si="230"/>
        <v>0</v>
      </c>
      <c r="Y68" s="39"/>
      <c r="Z68" s="39"/>
      <c r="AA68" s="39"/>
      <c r="AB68" s="170">
        <f t="shared" si="231"/>
        <v>0</v>
      </c>
      <c r="AD68" s="169"/>
      <c r="AE68" s="39"/>
      <c r="AF68" s="39">
        <f t="shared" si="232"/>
        <v>0</v>
      </c>
      <c r="AG68" s="39"/>
      <c r="AH68" s="39"/>
      <c r="AI68" s="39"/>
      <c r="AJ68" s="170">
        <f t="shared" si="233"/>
        <v>0</v>
      </c>
      <c r="AL68" s="169"/>
      <c r="AM68" s="39"/>
      <c r="AN68" s="39">
        <f t="shared" si="234"/>
        <v>0</v>
      </c>
      <c r="AO68" s="39"/>
      <c r="AP68" s="39"/>
      <c r="AQ68" s="39"/>
      <c r="AR68" s="170">
        <f t="shared" si="235"/>
        <v>0</v>
      </c>
      <c r="AT68" s="169"/>
      <c r="AU68" s="39"/>
      <c r="AV68" s="39">
        <f t="shared" si="236"/>
        <v>0</v>
      </c>
      <c r="AW68" s="39"/>
      <c r="AX68" s="39"/>
      <c r="AY68" s="39"/>
      <c r="AZ68" s="170">
        <f t="shared" si="237"/>
        <v>0</v>
      </c>
      <c r="BB68" s="169"/>
      <c r="BC68" s="39"/>
      <c r="BD68" s="39">
        <f t="shared" si="238"/>
        <v>0</v>
      </c>
      <c r="BE68" s="39"/>
      <c r="BF68" s="39"/>
      <c r="BG68" s="39"/>
      <c r="BH68" s="170">
        <f t="shared" si="239"/>
        <v>0</v>
      </c>
      <c r="BJ68" s="169"/>
      <c r="BK68" s="39"/>
      <c r="BL68" s="39">
        <f t="shared" si="240"/>
        <v>0</v>
      </c>
      <c r="BM68" s="39"/>
      <c r="BN68" s="39"/>
      <c r="BO68" s="39"/>
      <c r="BP68" s="170">
        <f t="shared" si="241"/>
        <v>0</v>
      </c>
      <c r="BR68" s="169"/>
      <c r="BS68" s="39"/>
      <c r="BT68" s="39">
        <f t="shared" si="242"/>
        <v>0</v>
      </c>
      <c r="BU68" s="39"/>
      <c r="BV68" s="39"/>
      <c r="BW68" s="39"/>
      <c r="BX68" s="170">
        <f t="shared" si="243"/>
        <v>0</v>
      </c>
      <c r="BZ68" s="169"/>
      <c r="CA68" s="39"/>
      <c r="CB68" s="39">
        <f t="shared" si="244"/>
        <v>0</v>
      </c>
      <c r="CC68" s="39"/>
      <c r="CD68" s="39"/>
      <c r="CE68" s="39"/>
      <c r="CF68" s="170">
        <f t="shared" si="245"/>
        <v>0</v>
      </c>
      <c r="CH68" s="169"/>
      <c r="CI68" s="192">
        <f t="shared" si="246"/>
        <v>0</v>
      </c>
      <c r="CJ68" s="192">
        <f t="shared" si="246"/>
        <v>0</v>
      </c>
      <c r="CK68" s="192">
        <f t="shared" si="246"/>
        <v>0</v>
      </c>
      <c r="CL68" s="192">
        <f t="shared" si="246"/>
        <v>0</v>
      </c>
      <c r="CM68" s="192">
        <f t="shared" si="246"/>
        <v>0</v>
      </c>
      <c r="CN68" s="170">
        <f t="shared" si="247"/>
        <v>0</v>
      </c>
      <c r="CO68" s="243" t="str">
        <f t="shared" si="44"/>
        <v>OK</v>
      </c>
    </row>
    <row r="69" spans="1:93" ht="15.75" thickBot="1" x14ac:dyDescent="0.3">
      <c r="A69" s="80"/>
      <c r="B69" s="136" t="s">
        <v>229</v>
      </c>
      <c r="C69" s="136"/>
      <c r="D69" s="137"/>
      <c r="E69" s="183"/>
      <c r="F69" s="29"/>
      <c r="G69" s="29"/>
      <c r="H69" s="29"/>
      <c r="I69" s="29"/>
      <c r="J69" s="29"/>
      <c r="K69" s="184"/>
      <c r="L69" s="243" t="str">
        <f t="shared" si="33"/>
        <v>OK</v>
      </c>
      <c r="N69" s="183"/>
      <c r="O69" s="29"/>
      <c r="P69" s="29"/>
      <c r="Q69" s="29"/>
      <c r="R69" s="29"/>
      <c r="S69" s="29"/>
      <c r="T69" s="184"/>
      <c r="V69" s="183"/>
      <c r="W69" s="29"/>
      <c r="X69" s="29"/>
      <c r="Y69" s="29"/>
      <c r="Z69" s="29"/>
      <c r="AA69" s="29"/>
      <c r="AB69" s="184"/>
      <c r="AD69" s="183"/>
      <c r="AE69" s="29"/>
      <c r="AF69" s="29"/>
      <c r="AG69" s="29"/>
      <c r="AH69" s="29"/>
      <c r="AI69" s="29"/>
      <c r="AJ69" s="184"/>
      <c r="AL69" s="183"/>
      <c r="AM69" s="29"/>
      <c r="AN69" s="29"/>
      <c r="AO69" s="29"/>
      <c r="AP69" s="29"/>
      <c r="AQ69" s="29"/>
      <c r="AR69" s="184"/>
      <c r="AT69" s="183"/>
      <c r="AU69" s="29"/>
      <c r="AV69" s="29"/>
      <c r="AW69" s="29"/>
      <c r="AX69" s="29"/>
      <c r="AY69" s="29"/>
      <c r="AZ69" s="184"/>
      <c r="BB69" s="183"/>
      <c r="BC69" s="29"/>
      <c r="BD69" s="29"/>
      <c r="BE69" s="29"/>
      <c r="BF69" s="29"/>
      <c r="BG69" s="29"/>
      <c r="BH69" s="184"/>
      <c r="BJ69" s="183"/>
      <c r="BK69" s="29"/>
      <c r="BL69" s="29"/>
      <c r="BM69" s="29"/>
      <c r="BN69" s="29"/>
      <c r="BO69" s="29"/>
      <c r="BP69" s="184"/>
      <c r="BR69" s="183"/>
      <c r="BS69" s="29"/>
      <c r="BT69" s="29"/>
      <c r="BU69" s="29"/>
      <c r="BV69" s="29"/>
      <c r="BW69" s="29"/>
      <c r="BX69" s="184"/>
      <c r="BZ69" s="183"/>
      <c r="CA69" s="29"/>
      <c r="CB69" s="29"/>
      <c r="CC69" s="29"/>
      <c r="CD69" s="29"/>
      <c r="CE69" s="29"/>
      <c r="CF69" s="184"/>
      <c r="CH69" s="183"/>
      <c r="CI69" s="29"/>
      <c r="CJ69" s="29"/>
      <c r="CK69" s="29"/>
      <c r="CL69" s="29"/>
      <c r="CM69" s="29"/>
      <c r="CN69" s="184"/>
      <c r="CO69" s="243" t="str">
        <f t="shared" si="44"/>
        <v>OK</v>
      </c>
    </row>
    <row r="70" spans="1:93" ht="45.75" thickBot="1" x14ac:dyDescent="0.3">
      <c r="A70" s="3"/>
      <c r="B70" s="41" t="s">
        <v>319</v>
      </c>
      <c r="C70" s="225" t="s">
        <v>427</v>
      </c>
      <c r="D70" s="225" t="s">
        <v>432</v>
      </c>
      <c r="E70" s="169">
        <v>5</v>
      </c>
      <c r="F70" s="39">
        <f t="shared" ref="F70:F80" si="248">E70*$C$2</f>
        <v>600</v>
      </c>
      <c r="G70" s="39">
        <f t="shared" ref="G70:G80" si="249">F70*0.15</f>
        <v>90</v>
      </c>
      <c r="H70" s="39"/>
      <c r="I70" s="39"/>
      <c r="J70" s="39"/>
      <c r="K70" s="170">
        <f t="shared" ref="K70:K80" si="250">F70+G70+H70+I70+J70</f>
        <v>690</v>
      </c>
      <c r="L70" s="243" t="str">
        <f t="shared" si="33"/>
        <v>OK</v>
      </c>
      <c r="N70" s="169"/>
      <c r="O70" s="39">
        <f>$F$70*0.7</f>
        <v>420</v>
      </c>
      <c r="P70" s="39">
        <f t="shared" ref="P70:P74" si="251">O70*0.15</f>
        <v>63</v>
      </c>
      <c r="Q70" s="39"/>
      <c r="R70" s="39"/>
      <c r="S70" s="39"/>
      <c r="T70" s="170">
        <f t="shared" ref="T70:T74" si="252">O70+P70+Q70+R70+S70</f>
        <v>483</v>
      </c>
      <c r="V70" s="169"/>
      <c r="W70" s="39">
        <f>$F$70*0.3</f>
        <v>180</v>
      </c>
      <c r="X70" s="39">
        <f t="shared" ref="X70:X74" si="253">W70*0.15</f>
        <v>27</v>
      </c>
      <c r="Y70" s="39"/>
      <c r="Z70" s="39"/>
      <c r="AA70" s="39"/>
      <c r="AB70" s="170">
        <f t="shared" ref="AB70:AB74" si="254">W70+X70+Y70+Z70+AA70</f>
        <v>207</v>
      </c>
      <c r="AD70" s="169"/>
      <c r="AE70" s="39"/>
      <c r="AF70" s="39">
        <f t="shared" ref="AF70:AF80" si="255">AE70*0.15</f>
        <v>0</v>
      </c>
      <c r="AG70" s="39"/>
      <c r="AH70" s="39"/>
      <c r="AI70" s="39"/>
      <c r="AJ70" s="170">
        <f t="shared" ref="AJ70:AJ80" si="256">AE70+AF70+AG70+AH70+AI70</f>
        <v>0</v>
      </c>
      <c r="AL70" s="169"/>
      <c r="AM70" s="39"/>
      <c r="AN70" s="39">
        <f t="shared" ref="AN70:AN80" si="257">AM70*0.15</f>
        <v>0</v>
      </c>
      <c r="AO70" s="39"/>
      <c r="AP70" s="39"/>
      <c r="AQ70" s="39"/>
      <c r="AR70" s="170">
        <f t="shared" ref="AR70:AR80" si="258">AM70+AN70+AO70+AP70+AQ70</f>
        <v>0</v>
      </c>
      <c r="AT70" s="169"/>
      <c r="AU70" s="39"/>
      <c r="AV70" s="39">
        <f t="shared" ref="AV70:AV80" si="259">AU70*0.15</f>
        <v>0</v>
      </c>
      <c r="AW70" s="39"/>
      <c r="AX70" s="39"/>
      <c r="AY70" s="39"/>
      <c r="AZ70" s="170">
        <f t="shared" ref="AZ70:AZ80" si="260">AU70+AV70+AW70+AX70+AY70</f>
        <v>0</v>
      </c>
      <c r="BB70" s="169"/>
      <c r="BC70" s="39"/>
      <c r="BD70" s="39">
        <f t="shared" ref="BD70:BD80" si="261">BC70*0.15</f>
        <v>0</v>
      </c>
      <c r="BE70" s="39"/>
      <c r="BF70" s="39"/>
      <c r="BG70" s="39"/>
      <c r="BH70" s="170">
        <f t="shared" ref="BH70:BH80" si="262">BC70+BD70+BE70+BF70+BG70</f>
        <v>0</v>
      </c>
      <c r="BJ70" s="169"/>
      <c r="BK70" s="39"/>
      <c r="BL70" s="39">
        <f t="shared" ref="BL70:BL80" si="263">BK70*0.15</f>
        <v>0</v>
      </c>
      <c r="BM70" s="39"/>
      <c r="BN70" s="39"/>
      <c r="BO70" s="39"/>
      <c r="BP70" s="170">
        <f t="shared" ref="BP70:BP80" si="264">BK70+BL70+BM70+BN70+BO70</f>
        <v>0</v>
      </c>
      <c r="BR70" s="169"/>
      <c r="BS70" s="39"/>
      <c r="BT70" s="39">
        <f t="shared" ref="BT70:BT80" si="265">BS70*0.15</f>
        <v>0</v>
      </c>
      <c r="BU70" s="39"/>
      <c r="BV70" s="39"/>
      <c r="BW70" s="39"/>
      <c r="BX70" s="170">
        <f t="shared" ref="BX70:BX80" si="266">BS70+BT70+BU70+BV70+BW70</f>
        <v>0</v>
      </c>
      <c r="BZ70" s="169"/>
      <c r="CA70" s="39"/>
      <c r="CB70" s="39">
        <f t="shared" ref="CB70:CB80" si="267">CA70*0.15</f>
        <v>0</v>
      </c>
      <c r="CC70" s="39"/>
      <c r="CD70" s="39"/>
      <c r="CE70" s="39"/>
      <c r="CF70" s="170">
        <f t="shared" ref="CF70:CF80" si="268">CA70+CB70+CC70+CD70+CE70</f>
        <v>0</v>
      </c>
      <c r="CH70" s="169"/>
      <c r="CI70" s="192">
        <f t="shared" ref="CI70:CM80" si="269">O70+W70+AE70+AM70+AU70+BC70+BK70+BS70+CA70</f>
        <v>600</v>
      </c>
      <c r="CJ70" s="192">
        <f t="shared" si="269"/>
        <v>90</v>
      </c>
      <c r="CK70" s="192">
        <f t="shared" si="269"/>
        <v>0</v>
      </c>
      <c r="CL70" s="192">
        <f t="shared" si="269"/>
        <v>0</v>
      </c>
      <c r="CM70" s="192">
        <f t="shared" si="269"/>
        <v>0</v>
      </c>
      <c r="CN70" s="170">
        <f t="shared" ref="CN70:CN80" si="270">CI70+CJ70+CK70+CL70+CM70</f>
        <v>690</v>
      </c>
      <c r="CO70" s="243" t="str">
        <f t="shared" si="44"/>
        <v>OK</v>
      </c>
    </row>
    <row r="71" spans="1:93" ht="45.75" thickBot="1" x14ac:dyDescent="0.3">
      <c r="A71" s="3"/>
      <c r="B71" s="41" t="s">
        <v>233</v>
      </c>
      <c r="C71" s="225" t="s">
        <v>427</v>
      </c>
      <c r="D71" s="225" t="s">
        <v>432</v>
      </c>
      <c r="E71" s="169">
        <v>4</v>
      </c>
      <c r="F71" s="39">
        <f t="shared" si="248"/>
        <v>480</v>
      </c>
      <c r="G71" s="39">
        <f t="shared" si="249"/>
        <v>72</v>
      </c>
      <c r="H71" s="39"/>
      <c r="I71" s="39"/>
      <c r="J71" s="39"/>
      <c r="K71" s="170">
        <f t="shared" si="250"/>
        <v>552</v>
      </c>
      <c r="L71" s="243" t="str">
        <f t="shared" si="33"/>
        <v>OK</v>
      </c>
      <c r="N71" s="169"/>
      <c r="O71" s="39">
        <f>F71*0.5</f>
        <v>240</v>
      </c>
      <c r="P71" s="39">
        <f t="shared" si="251"/>
        <v>36</v>
      </c>
      <c r="Q71" s="39"/>
      <c r="R71" s="39"/>
      <c r="S71" s="39"/>
      <c r="T71" s="170">
        <f t="shared" si="252"/>
        <v>276</v>
      </c>
      <c r="V71" s="169"/>
      <c r="W71" s="39">
        <f>F71*0.5</f>
        <v>240</v>
      </c>
      <c r="X71" s="39">
        <f t="shared" si="253"/>
        <v>36</v>
      </c>
      <c r="Y71" s="39"/>
      <c r="Z71" s="39"/>
      <c r="AA71" s="39"/>
      <c r="AB71" s="170">
        <f t="shared" si="254"/>
        <v>276</v>
      </c>
      <c r="AD71" s="169"/>
      <c r="AE71" s="39"/>
      <c r="AF71" s="39">
        <f t="shared" si="255"/>
        <v>0</v>
      </c>
      <c r="AG71" s="39"/>
      <c r="AH71" s="39"/>
      <c r="AI71" s="39"/>
      <c r="AJ71" s="170">
        <f t="shared" si="256"/>
        <v>0</v>
      </c>
      <c r="AL71" s="169"/>
      <c r="AM71" s="39"/>
      <c r="AN71" s="39">
        <f t="shared" si="257"/>
        <v>0</v>
      </c>
      <c r="AO71" s="39"/>
      <c r="AP71" s="39"/>
      <c r="AQ71" s="39"/>
      <c r="AR71" s="170">
        <f t="shared" si="258"/>
        <v>0</v>
      </c>
      <c r="AT71" s="169"/>
      <c r="AU71" s="39"/>
      <c r="AV71" s="39">
        <f t="shared" si="259"/>
        <v>0</v>
      </c>
      <c r="AW71" s="39"/>
      <c r="AX71" s="39"/>
      <c r="AY71" s="39"/>
      <c r="AZ71" s="170">
        <f t="shared" si="260"/>
        <v>0</v>
      </c>
      <c r="BB71" s="169"/>
      <c r="BC71" s="39"/>
      <c r="BD71" s="39">
        <f t="shared" si="261"/>
        <v>0</v>
      </c>
      <c r="BE71" s="39"/>
      <c r="BF71" s="39"/>
      <c r="BG71" s="39"/>
      <c r="BH71" s="170">
        <f t="shared" si="262"/>
        <v>0</v>
      </c>
      <c r="BJ71" s="169"/>
      <c r="BK71" s="39"/>
      <c r="BL71" s="39">
        <f t="shared" si="263"/>
        <v>0</v>
      </c>
      <c r="BM71" s="39"/>
      <c r="BN71" s="39"/>
      <c r="BO71" s="39"/>
      <c r="BP71" s="170">
        <f t="shared" si="264"/>
        <v>0</v>
      </c>
      <c r="BR71" s="169"/>
      <c r="BS71" s="39"/>
      <c r="BT71" s="39">
        <f t="shared" si="265"/>
        <v>0</v>
      </c>
      <c r="BU71" s="39"/>
      <c r="BV71" s="39"/>
      <c r="BW71" s="39"/>
      <c r="BX71" s="170">
        <f t="shared" si="266"/>
        <v>0</v>
      </c>
      <c r="BZ71" s="169"/>
      <c r="CA71" s="39"/>
      <c r="CB71" s="39">
        <f t="shared" si="267"/>
        <v>0</v>
      </c>
      <c r="CC71" s="39"/>
      <c r="CD71" s="39"/>
      <c r="CE71" s="39"/>
      <c r="CF71" s="170">
        <f t="shared" si="268"/>
        <v>0</v>
      </c>
      <c r="CH71" s="169"/>
      <c r="CI71" s="192">
        <f t="shared" si="269"/>
        <v>480</v>
      </c>
      <c r="CJ71" s="192">
        <f t="shared" si="269"/>
        <v>72</v>
      </c>
      <c r="CK71" s="192">
        <f t="shared" si="269"/>
        <v>0</v>
      </c>
      <c r="CL71" s="192">
        <f t="shared" si="269"/>
        <v>0</v>
      </c>
      <c r="CM71" s="192">
        <f t="shared" si="269"/>
        <v>0</v>
      </c>
      <c r="CN71" s="170">
        <f t="shared" si="270"/>
        <v>552</v>
      </c>
      <c r="CO71" s="243" t="str">
        <f t="shared" si="44"/>
        <v>OK</v>
      </c>
    </row>
    <row r="72" spans="1:93" ht="15.75" thickBot="1" x14ac:dyDescent="0.3">
      <c r="A72" s="3"/>
      <c r="B72" s="41" t="s">
        <v>323</v>
      </c>
      <c r="C72" s="225" t="s">
        <v>427</v>
      </c>
      <c r="D72" s="225" t="s">
        <v>224</v>
      </c>
      <c r="E72" s="169">
        <v>1</v>
      </c>
      <c r="F72" s="39">
        <f t="shared" si="248"/>
        <v>120</v>
      </c>
      <c r="G72" s="39">
        <f t="shared" si="249"/>
        <v>18</v>
      </c>
      <c r="H72" s="39"/>
      <c r="I72" s="39"/>
      <c r="J72" s="39"/>
      <c r="K72" s="170">
        <f t="shared" si="250"/>
        <v>138</v>
      </c>
      <c r="L72" s="243" t="str">
        <f t="shared" si="33"/>
        <v>OK</v>
      </c>
      <c r="N72" s="169"/>
      <c r="O72" s="39">
        <f>F72</f>
        <v>120</v>
      </c>
      <c r="P72" s="39">
        <f t="shared" si="251"/>
        <v>18</v>
      </c>
      <c r="Q72" s="39"/>
      <c r="R72" s="39"/>
      <c r="S72" s="39"/>
      <c r="T72" s="170">
        <f t="shared" si="252"/>
        <v>138</v>
      </c>
      <c r="V72" s="169"/>
      <c r="W72" s="39"/>
      <c r="X72" s="39">
        <f t="shared" si="253"/>
        <v>0</v>
      </c>
      <c r="Y72" s="39"/>
      <c r="Z72" s="39"/>
      <c r="AA72" s="39"/>
      <c r="AB72" s="170">
        <f t="shared" si="254"/>
        <v>0</v>
      </c>
      <c r="AD72" s="169"/>
      <c r="AE72" s="39"/>
      <c r="AF72" s="39">
        <f t="shared" si="255"/>
        <v>0</v>
      </c>
      <c r="AG72" s="39"/>
      <c r="AH72" s="39"/>
      <c r="AI72" s="39"/>
      <c r="AJ72" s="170">
        <f t="shared" si="256"/>
        <v>0</v>
      </c>
      <c r="AL72" s="169"/>
      <c r="AM72" s="39"/>
      <c r="AN72" s="39">
        <f t="shared" si="257"/>
        <v>0</v>
      </c>
      <c r="AO72" s="39"/>
      <c r="AP72" s="39"/>
      <c r="AQ72" s="39"/>
      <c r="AR72" s="170">
        <f t="shared" si="258"/>
        <v>0</v>
      </c>
      <c r="AT72" s="169"/>
      <c r="AU72" s="39"/>
      <c r="AV72" s="39">
        <f t="shared" si="259"/>
        <v>0</v>
      </c>
      <c r="AW72" s="39"/>
      <c r="AX72" s="39"/>
      <c r="AY72" s="39"/>
      <c r="AZ72" s="170">
        <f t="shared" si="260"/>
        <v>0</v>
      </c>
      <c r="BB72" s="169"/>
      <c r="BC72" s="39"/>
      <c r="BD72" s="39">
        <f t="shared" si="261"/>
        <v>0</v>
      </c>
      <c r="BE72" s="39"/>
      <c r="BF72" s="39"/>
      <c r="BG72" s="39"/>
      <c r="BH72" s="170">
        <f t="shared" si="262"/>
        <v>0</v>
      </c>
      <c r="BJ72" s="169"/>
      <c r="BK72" s="39"/>
      <c r="BL72" s="39">
        <f t="shared" si="263"/>
        <v>0</v>
      </c>
      <c r="BM72" s="39"/>
      <c r="BN72" s="39"/>
      <c r="BO72" s="39"/>
      <c r="BP72" s="170">
        <f t="shared" si="264"/>
        <v>0</v>
      </c>
      <c r="BR72" s="169"/>
      <c r="BS72" s="39"/>
      <c r="BT72" s="39">
        <f t="shared" si="265"/>
        <v>0</v>
      </c>
      <c r="BU72" s="39"/>
      <c r="BV72" s="39"/>
      <c r="BW72" s="39"/>
      <c r="BX72" s="170">
        <f t="shared" si="266"/>
        <v>0</v>
      </c>
      <c r="BZ72" s="169"/>
      <c r="CA72" s="39"/>
      <c r="CB72" s="39">
        <f t="shared" si="267"/>
        <v>0</v>
      </c>
      <c r="CC72" s="39"/>
      <c r="CD72" s="39"/>
      <c r="CE72" s="39"/>
      <c r="CF72" s="170">
        <f t="shared" si="268"/>
        <v>0</v>
      </c>
      <c r="CH72" s="169"/>
      <c r="CI72" s="192">
        <f t="shared" si="269"/>
        <v>120</v>
      </c>
      <c r="CJ72" s="192">
        <f t="shared" si="269"/>
        <v>18</v>
      </c>
      <c r="CK72" s="192">
        <f t="shared" si="269"/>
        <v>0</v>
      </c>
      <c r="CL72" s="192">
        <f t="shared" si="269"/>
        <v>0</v>
      </c>
      <c r="CM72" s="192">
        <f t="shared" si="269"/>
        <v>0</v>
      </c>
      <c r="CN72" s="170">
        <f t="shared" si="270"/>
        <v>138</v>
      </c>
      <c r="CO72" s="243" t="str">
        <f t="shared" si="44"/>
        <v>OK</v>
      </c>
    </row>
    <row r="73" spans="1:93" ht="45.75" thickBot="1" x14ac:dyDescent="0.3">
      <c r="A73" s="3"/>
      <c r="B73" s="41" t="s">
        <v>324</v>
      </c>
      <c r="C73" s="225" t="s">
        <v>427</v>
      </c>
      <c r="D73" s="225" t="s">
        <v>432</v>
      </c>
      <c r="E73" s="169">
        <v>20</v>
      </c>
      <c r="F73" s="39">
        <f t="shared" si="248"/>
        <v>2400</v>
      </c>
      <c r="G73" s="39">
        <f t="shared" si="249"/>
        <v>360</v>
      </c>
      <c r="H73" s="39"/>
      <c r="I73" s="39"/>
      <c r="J73" s="39"/>
      <c r="K73" s="170">
        <f t="shared" si="250"/>
        <v>2760</v>
      </c>
      <c r="L73" s="243" t="str">
        <f t="shared" si="33"/>
        <v>OK</v>
      </c>
      <c r="N73" s="169"/>
      <c r="O73" s="39">
        <f>F73*0.3</f>
        <v>720</v>
      </c>
      <c r="P73" s="39">
        <f t="shared" si="251"/>
        <v>108</v>
      </c>
      <c r="Q73" s="39"/>
      <c r="R73" s="39"/>
      <c r="S73" s="39"/>
      <c r="T73" s="170">
        <f t="shared" si="252"/>
        <v>828</v>
      </c>
      <c r="V73" s="169"/>
      <c r="W73" s="39">
        <f>F73*0.7</f>
        <v>1680</v>
      </c>
      <c r="X73" s="39">
        <f t="shared" si="253"/>
        <v>252</v>
      </c>
      <c r="Y73" s="39"/>
      <c r="Z73" s="39"/>
      <c r="AA73" s="39"/>
      <c r="AB73" s="170">
        <f t="shared" si="254"/>
        <v>1932</v>
      </c>
      <c r="AD73" s="169"/>
      <c r="AE73" s="39"/>
      <c r="AF73" s="39">
        <f t="shared" si="255"/>
        <v>0</v>
      </c>
      <c r="AG73" s="39"/>
      <c r="AH73" s="39"/>
      <c r="AI73" s="39"/>
      <c r="AJ73" s="170">
        <f t="shared" si="256"/>
        <v>0</v>
      </c>
      <c r="AL73" s="169"/>
      <c r="AM73" s="39"/>
      <c r="AN73" s="39">
        <f t="shared" si="257"/>
        <v>0</v>
      </c>
      <c r="AO73" s="39"/>
      <c r="AP73" s="39"/>
      <c r="AQ73" s="39"/>
      <c r="AR73" s="170">
        <f t="shared" si="258"/>
        <v>0</v>
      </c>
      <c r="AT73" s="169"/>
      <c r="AU73" s="39"/>
      <c r="AV73" s="39">
        <f t="shared" si="259"/>
        <v>0</v>
      </c>
      <c r="AW73" s="39"/>
      <c r="AX73" s="39"/>
      <c r="AY73" s="39"/>
      <c r="AZ73" s="170">
        <f t="shared" si="260"/>
        <v>0</v>
      </c>
      <c r="BB73" s="169"/>
      <c r="BC73" s="39"/>
      <c r="BD73" s="39">
        <f t="shared" si="261"/>
        <v>0</v>
      </c>
      <c r="BE73" s="39"/>
      <c r="BF73" s="39"/>
      <c r="BG73" s="39"/>
      <c r="BH73" s="170">
        <f t="shared" si="262"/>
        <v>0</v>
      </c>
      <c r="BJ73" s="169"/>
      <c r="BK73" s="39"/>
      <c r="BL73" s="39">
        <f t="shared" si="263"/>
        <v>0</v>
      </c>
      <c r="BM73" s="39"/>
      <c r="BN73" s="39"/>
      <c r="BO73" s="39"/>
      <c r="BP73" s="170">
        <f t="shared" si="264"/>
        <v>0</v>
      </c>
      <c r="BR73" s="169"/>
      <c r="BS73" s="39"/>
      <c r="BT73" s="39">
        <f t="shared" si="265"/>
        <v>0</v>
      </c>
      <c r="BU73" s="39"/>
      <c r="BV73" s="39"/>
      <c r="BW73" s="39"/>
      <c r="BX73" s="170">
        <f t="shared" si="266"/>
        <v>0</v>
      </c>
      <c r="BZ73" s="169"/>
      <c r="CA73" s="39"/>
      <c r="CB73" s="39">
        <f t="shared" si="267"/>
        <v>0</v>
      </c>
      <c r="CC73" s="39"/>
      <c r="CD73" s="39"/>
      <c r="CE73" s="39"/>
      <c r="CF73" s="170">
        <f t="shared" si="268"/>
        <v>0</v>
      </c>
      <c r="CH73" s="169"/>
      <c r="CI73" s="192">
        <f t="shared" si="269"/>
        <v>2400</v>
      </c>
      <c r="CJ73" s="192">
        <f t="shared" si="269"/>
        <v>360</v>
      </c>
      <c r="CK73" s="192">
        <f t="shared" si="269"/>
        <v>0</v>
      </c>
      <c r="CL73" s="192">
        <f t="shared" si="269"/>
        <v>0</v>
      </c>
      <c r="CM73" s="192">
        <f t="shared" si="269"/>
        <v>0</v>
      </c>
      <c r="CN73" s="170">
        <f t="shared" si="270"/>
        <v>2760</v>
      </c>
      <c r="CO73" s="243" t="str">
        <f t="shared" si="44"/>
        <v>OK</v>
      </c>
    </row>
    <row r="74" spans="1:93" ht="45.75" thickBot="1" x14ac:dyDescent="0.3">
      <c r="A74" s="3"/>
      <c r="B74" s="41" t="s">
        <v>325</v>
      </c>
      <c r="C74" s="225" t="s">
        <v>427</v>
      </c>
      <c r="D74" s="225" t="s">
        <v>432</v>
      </c>
      <c r="E74" s="169">
        <v>15</v>
      </c>
      <c r="F74" s="39">
        <f t="shared" si="248"/>
        <v>1800</v>
      </c>
      <c r="G74" s="39">
        <f t="shared" si="249"/>
        <v>270</v>
      </c>
      <c r="H74" s="39"/>
      <c r="I74" s="39">
        <v>1500</v>
      </c>
      <c r="J74" s="39"/>
      <c r="K74" s="170">
        <f t="shared" si="250"/>
        <v>3570</v>
      </c>
      <c r="L74" s="243" t="str">
        <f t="shared" si="33"/>
        <v>OK</v>
      </c>
      <c r="N74" s="169"/>
      <c r="O74" s="39">
        <f>F74*0.3</f>
        <v>540</v>
      </c>
      <c r="P74" s="39">
        <f t="shared" si="251"/>
        <v>81</v>
      </c>
      <c r="Q74" s="39"/>
      <c r="R74" s="39"/>
      <c r="S74" s="39"/>
      <c r="T74" s="170">
        <f t="shared" si="252"/>
        <v>621</v>
      </c>
      <c r="V74" s="169"/>
      <c r="W74" s="39">
        <f>F74*0.7</f>
        <v>1260</v>
      </c>
      <c r="X74" s="39">
        <f t="shared" si="253"/>
        <v>189</v>
      </c>
      <c r="Y74" s="39">
        <f t="shared" ref="Y74:Z74" si="271">H74</f>
        <v>0</v>
      </c>
      <c r="Z74" s="39">
        <f t="shared" si="271"/>
        <v>1500</v>
      </c>
      <c r="AA74" s="39"/>
      <c r="AB74" s="170">
        <f t="shared" si="254"/>
        <v>2949</v>
      </c>
      <c r="AD74" s="169"/>
      <c r="AE74" s="39"/>
      <c r="AF74" s="39">
        <f t="shared" si="255"/>
        <v>0</v>
      </c>
      <c r="AG74" s="39"/>
      <c r="AH74" s="39"/>
      <c r="AI74" s="39"/>
      <c r="AJ74" s="170">
        <f t="shared" si="256"/>
        <v>0</v>
      </c>
      <c r="AL74" s="169"/>
      <c r="AM74" s="39"/>
      <c r="AN74" s="39">
        <f t="shared" si="257"/>
        <v>0</v>
      </c>
      <c r="AO74" s="39"/>
      <c r="AP74" s="39"/>
      <c r="AQ74" s="39"/>
      <c r="AR74" s="170">
        <f t="shared" si="258"/>
        <v>0</v>
      </c>
      <c r="AT74" s="169"/>
      <c r="AU74" s="39"/>
      <c r="AV74" s="39">
        <f t="shared" si="259"/>
        <v>0</v>
      </c>
      <c r="AW74" s="39"/>
      <c r="AX74" s="39"/>
      <c r="AY74" s="39"/>
      <c r="AZ74" s="170">
        <f t="shared" si="260"/>
        <v>0</v>
      </c>
      <c r="BB74" s="169"/>
      <c r="BC74" s="39"/>
      <c r="BD74" s="39">
        <f t="shared" si="261"/>
        <v>0</v>
      </c>
      <c r="BE74" s="39"/>
      <c r="BF74" s="39"/>
      <c r="BG74" s="39"/>
      <c r="BH74" s="170">
        <f t="shared" si="262"/>
        <v>0</v>
      </c>
      <c r="BJ74" s="169"/>
      <c r="BK74" s="39"/>
      <c r="BL74" s="39">
        <f t="shared" si="263"/>
        <v>0</v>
      </c>
      <c r="BM74" s="39"/>
      <c r="BN74" s="39"/>
      <c r="BO74" s="39"/>
      <c r="BP74" s="170">
        <f t="shared" si="264"/>
        <v>0</v>
      </c>
      <c r="BR74" s="169"/>
      <c r="BS74" s="39"/>
      <c r="BT74" s="39">
        <f t="shared" si="265"/>
        <v>0</v>
      </c>
      <c r="BU74" s="39"/>
      <c r="BV74" s="39"/>
      <c r="BW74" s="39"/>
      <c r="BX74" s="170">
        <f t="shared" si="266"/>
        <v>0</v>
      </c>
      <c r="BZ74" s="169"/>
      <c r="CA74" s="39"/>
      <c r="CB74" s="39">
        <f t="shared" si="267"/>
        <v>0</v>
      </c>
      <c r="CC74" s="39"/>
      <c r="CD74" s="39"/>
      <c r="CE74" s="39"/>
      <c r="CF74" s="170">
        <f t="shared" si="268"/>
        <v>0</v>
      </c>
      <c r="CH74" s="169"/>
      <c r="CI74" s="192">
        <f t="shared" si="269"/>
        <v>1800</v>
      </c>
      <c r="CJ74" s="192">
        <f t="shared" si="269"/>
        <v>270</v>
      </c>
      <c r="CK74" s="192">
        <f t="shared" si="269"/>
        <v>0</v>
      </c>
      <c r="CL74" s="192">
        <f t="shared" si="269"/>
        <v>1500</v>
      </c>
      <c r="CM74" s="192">
        <f t="shared" si="269"/>
        <v>0</v>
      </c>
      <c r="CN74" s="170">
        <f t="shared" si="270"/>
        <v>3570</v>
      </c>
      <c r="CO74" s="243" t="str">
        <f t="shared" si="44"/>
        <v>OK</v>
      </c>
    </row>
    <row r="75" spans="1:93" ht="60.75" thickBot="1" x14ac:dyDescent="0.3">
      <c r="A75" s="3"/>
      <c r="B75" s="41" t="s">
        <v>326</v>
      </c>
      <c r="C75" s="225" t="s">
        <v>427</v>
      </c>
      <c r="D75" s="225" t="s">
        <v>432</v>
      </c>
      <c r="E75" s="169">
        <v>50</v>
      </c>
      <c r="F75" s="39">
        <f t="shared" si="248"/>
        <v>6000</v>
      </c>
      <c r="G75" s="39">
        <f t="shared" si="249"/>
        <v>900</v>
      </c>
      <c r="H75" s="39"/>
      <c r="I75" s="39">
        <v>3500</v>
      </c>
      <c r="J75" s="39"/>
      <c r="K75" s="170">
        <f t="shared" si="250"/>
        <v>10400</v>
      </c>
      <c r="L75" s="243" t="str">
        <f t="shared" si="33"/>
        <v>OK</v>
      </c>
      <c r="N75" s="169"/>
      <c r="O75" s="39"/>
      <c r="P75" s="39">
        <f t="shared" ref="P75:P80" si="272">O75*0.15</f>
        <v>0</v>
      </c>
      <c r="Q75" s="39"/>
      <c r="R75" s="39"/>
      <c r="S75" s="39"/>
      <c r="T75" s="170">
        <f t="shared" ref="T75:T80" si="273">O75+P75+Q75+R75+S75</f>
        <v>0</v>
      </c>
      <c r="V75" s="169"/>
      <c r="W75" s="39">
        <f>$F$75*0.1</f>
        <v>600</v>
      </c>
      <c r="X75" s="39">
        <f t="shared" ref="X75:X80" si="274">W75*0.15</f>
        <v>90</v>
      </c>
      <c r="Y75" s="39"/>
      <c r="Z75" s="39">
        <f>$I$75*0.1</f>
        <v>350</v>
      </c>
      <c r="AA75" s="39"/>
      <c r="AB75" s="170">
        <f t="shared" ref="AB75:AB80" si="275">W75+X75+Y75+Z75+AA75</f>
        <v>1040</v>
      </c>
      <c r="AD75" s="169"/>
      <c r="AE75" s="39">
        <f>$F$75*0.25</f>
        <v>1500</v>
      </c>
      <c r="AF75" s="39">
        <f t="shared" si="255"/>
        <v>225</v>
      </c>
      <c r="AG75" s="39"/>
      <c r="AH75" s="39">
        <f>$I$75*0.25</f>
        <v>875</v>
      </c>
      <c r="AI75" s="39"/>
      <c r="AJ75" s="170">
        <f t="shared" si="256"/>
        <v>2600</v>
      </c>
      <c r="AL75" s="169"/>
      <c r="AM75" s="39">
        <f>$F$75*0.4</f>
        <v>2400</v>
      </c>
      <c r="AN75" s="39">
        <f t="shared" si="257"/>
        <v>360</v>
      </c>
      <c r="AO75" s="39"/>
      <c r="AP75" s="39">
        <f>$I$75*0.4</f>
        <v>1400</v>
      </c>
      <c r="AQ75" s="39"/>
      <c r="AR75" s="170">
        <f t="shared" si="258"/>
        <v>4160</v>
      </c>
      <c r="AT75" s="169"/>
      <c r="AU75" s="39">
        <f>$F$75*0.25</f>
        <v>1500</v>
      </c>
      <c r="AV75" s="39">
        <f t="shared" si="259"/>
        <v>225</v>
      </c>
      <c r="AW75" s="39"/>
      <c r="AX75" s="39">
        <f>$I$75*0.25</f>
        <v>875</v>
      </c>
      <c r="AY75" s="39"/>
      <c r="AZ75" s="170">
        <f t="shared" si="260"/>
        <v>2600</v>
      </c>
      <c r="BB75" s="169"/>
      <c r="BC75" s="39"/>
      <c r="BD75" s="39">
        <f t="shared" si="261"/>
        <v>0</v>
      </c>
      <c r="BE75" s="39"/>
      <c r="BF75" s="39"/>
      <c r="BG75" s="39"/>
      <c r="BH75" s="170">
        <f t="shared" si="262"/>
        <v>0</v>
      </c>
      <c r="BJ75" s="169"/>
      <c r="BK75" s="39"/>
      <c r="BL75" s="39">
        <f t="shared" si="263"/>
        <v>0</v>
      </c>
      <c r="BM75" s="39"/>
      <c r="BN75" s="39"/>
      <c r="BO75" s="39"/>
      <c r="BP75" s="170">
        <f t="shared" si="264"/>
        <v>0</v>
      </c>
      <c r="BR75" s="169"/>
      <c r="BS75" s="39"/>
      <c r="BT75" s="39">
        <f t="shared" si="265"/>
        <v>0</v>
      </c>
      <c r="BU75" s="39"/>
      <c r="BV75" s="39"/>
      <c r="BW75" s="39"/>
      <c r="BX75" s="170">
        <f t="shared" si="266"/>
        <v>0</v>
      </c>
      <c r="BZ75" s="169"/>
      <c r="CA75" s="39"/>
      <c r="CB75" s="39">
        <f t="shared" si="267"/>
        <v>0</v>
      </c>
      <c r="CC75" s="39"/>
      <c r="CD75" s="39"/>
      <c r="CE75" s="39"/>
      <c r="CF75" s="170">
        <f t="shared" si="268"/>
        <v>0</v>
      </c>
      <c r="CH75" s="169"/>
      <c r="CI75" s="192">
        <f t="shared" si="269"/>
        <v>6000</v>
      </c>
      <c r="CJ75" s="192">
        <f t="shared" si="269"/>
        <v>900</v>
      </c>
      <c r="CK75" s="192">
        <f t="shared" si="269"/>
        <v>0</v>
      </c>
      <c r="CL75" s="192">
        <f t="shared" si="269"/>
        <v>3500</v>
      </c>
      <c r="CM75" s="192">
        <f t="shared" si="269"/>
        <v>0</v>
      </c>
      <c r="CN75" s="170">
        <f t="shared" si="270"/>
        <v>10400</v>
      </c>
      <c r="CO75" s="243" t="str">
        <f t="shared" ref="CO75:CO114" si="276">IF(CN75=K75,"OK","ERROR")</f>
        <v>OK</v>
      </c>
    </row>
    <row r="76" spans="1:93" ht="45.75" thickBot="1" x14ac:dyDescent="0.3">
      <c r="A76" s="3"/>
      <c r="B76" s="41" t="s">
        <v>265</v>
      </c>
      <c r="C76" s="225" t="s">
        <v>427</v>
      </c>
      <c r="D76" s="225" t="s">
        <v>432</v>
      </c>
      <c r="E76" s="169">
        <v>15</v>
      </c>
      <c r="F76" s="39">
        <f t="shared" si="248"/>
        <v>1800</v>
      </c>
      <c r="G76" s="39">
        <f t="shared" si="249"/>
        <v>270</v>
      </c>
      <c r="H76" s="39"/>
      <c r="I76" s="39">
        <v>1500</v>
      </c>
      <c r="J76" s="39"/>
      <c r="K76" s="170">
        <f t="shared" si="250"/>
        <v>3570</v>
      </c>
      <c r="L76" s="243" t="str">
        <f t="shared" si="33"/>
        <v>OK</v>
      </c>
      <c r="N76" s="169"/>
      <c r="O76" s="39"/>
      <c r="P76" s="39">
        <f t="shared" si="272"/>
        <v>0</v>
      </c>
      <c r="Q76" s="39"/>
      <c r="R76" s="39"/>
      <c r="S76" s="39"/>
      <c r="T76" s="170">
        <f t="shared" si="273"/>
        <v>0</v>
      </c>
      <c r="V76" s="169"/>
      <c r="W76" s="39"/>
      <c r="X76" s="39">
        <f t="shared" si="274"/>
        <v>0</v>
      </c>
      <c r="Y76" s="39"/>
      <c r="Z76" s="39"/>
      <c r="AA76" s="39"/>
      <c r="AB76" s="170">
        <f t="shared" si="275"/>
        <v>0</v>
      </c>
      <c r="AD76" s="169"/>
      <c r="AE76" s="39"/>
      <c r="AF76" s="39">
        <f t="shared" si="255"/>
        <v>0</v>
      </c>
      <c r="AG76" s="39"/>
      <c r="AH76" s="39"/>
      <c r="AI76" s="39"/>
      <c r="AJ76" s="170">
        <f t="shared" si="256"/>
        <v>0</v>
      </c>
      <c r="AL76" s="169"/>
      <c r="AM76" s="39"/>
      <c r="AN76" s="39">
        <f t="shared" si="257"/>
        <v>0</v>
      </c>
      <c r="AO76" s="39"/>
      <c r="AP76" s="39"/>
      <c r="AQ76" s="39"/>
      <c r="AR76" s="170">
        <f t="shared" si="258"/>
        <v>0</v>
      </c>
      <c r="AT76" s="169"/>
      <c r="AU76" s="39">
        <f>F76</f>
        <v>1800</v>
      </c>
      <c r="AV76" s="39">
        <f t="shared" ref="AV76:AX76" si="277">G76</f>
        <v>270</v>
      </c>
      <c r="AW76" s="39">
        <f t="shared" si="277"/>
        <v>0</v>
      </c>
      <c r="AX76" s="39">
        <f t="shared" si="277"/>
        <v>1500</v>
      </c>
      <c r="AY76" s="39"/>
      <c r="AZ76" s="170">
        <f t="shared" si="260"/>
        <v>3570</v>
      </c>
      <c r="BB76" s="169"/>
      <c r="BC76" s="39"/>
      <c r="BD76" s="39">
        <f t="shared" si="261"/>
        <v>0</v>
      </c>
      <c r="BE76" s="39"/>
      <c r="BF76" s="39"/>
      <c r="BG76" s="39"/>
      <c r="BH76" s="170">
        <f t="shared" si="262"/>
        <v>0</v>
      </c>
      <c r="BJ76" s="169"/>
      <c r="BK76" s="39"/>
      <c r="BL76" s="39">
        <f t="shared" si="263"/>
        <v>0</v>
      </c>
      <c r="BM76" s="39"/>
      <c r="BN76" s="39"/>
      <c r="BO76" s="39"/>
      <c r="BP76" s="170">
        <f t="shared" si="264"/>
        <v>0</v>
      </c>
      <c r="BR76" s="169"/>
      <c r="BS76" s="39"/>
      <c r="BT76" s="39">
        <f t="shared" si="265"/>
        <v>0</v>
      </c>
      <c r="BU76" s="39"/>
      <c r="BV76" s="39"/>
      <c r="BW76" s="39"/>
      <c r="BX76" s="170">
        <f t="shared" si="266"/>
        <v>0</v>
      </c>
      <c r="BZ76" s="169"/>
      <c r="CA76" s="39"/>
      <c r="CB76" s="39">
        <f t="shared" si="267"/>
        <v>0</v>
      </c>
      <c r="CC76" s="39"/>
      <c r="CD76" s="39"/>
      <c r="CE76" s="39"/>
      <c r="CF76" s="170">
        <f t="shared" si="268"/>
        <v>0</v>
      </c>
      <c r="CH76" s="169"/>
      <c r="CI76" s="192">
        <f t="shared" si="269"/>
        <v>1800</v>
      </c>
      <c r="CJ76" s="192">
        <f t="shared" si="269"/>
        <v>270</v>
      </c>
      <c r="CK76" s="192">
        <f t="shared" si="269"/>
        <v>0</v>
      </c>
      <c r="CL76" s="192">
        <f t="shared" si="269"/>
        <v>1500</v>
      </c>
      <c r="CM76" s="192">
        <f t="shared" si="269"/>
        <v>0</v>
      </c>
      <c r="CN76" s="170">
        <f t="shared" si="270"/>
        <v>3570</v>
      </c>
      <c r="CO76" s="243" t="str">
        <f t="shared" si="276"/>
        <v>OK</v>
      </c>
    </row>
    <row r="77" spans="1:93" ht="45.75" thickBot="1" x14ac:dyDescent="0.3">
      <c r="A77" s="3"/>
      <c r="B77" s="41" t="s">
        <v>328</v>
      </c>
      <c r="C77" s="225" t="s">
        <v>427</v>
      </c>
      <c r="D77" s="225" t="s">
        <v>432</v>
      </c>
      <c r="E77" s="169">
        <v>18</v>
      </c>
      <c r="F77" s="39">
        <f t="shared" si="248"/>
        <v>2160</v>
      </c>
      <c r="G77" s="39">
        <f t="shared" si="249"/>
        <v>324</v>
      </c>
      <c r="H77" s="39"/>
      <c r="I77" s="39"/>
      <c r="J77" s="39"/>
      <c r="K77" s="170">
        <f t="shared" si="250"/>
        <v>2484</v>
      </c>
      <c r="L77" s="243" t="str">
        <f t="shared" si="33"/>
        <v>OK</v>
      </c>
      <c r="N77" s="169"/>
      <c r="O77" s="39"/>
      <c r="P77" s="39">
        <f t="shared" si="272"/>
        <v>0</v>
      </c>
      <c r="Q77" s="39"/>
      <c r="R77" s="39"/>
      <c r="S77" s="39"/>
      <c r="T77" s="170">
        <f t="shared" si="273"/>
        <v>0</v>
      </c>
      <c r="V77" s="169"/>
      <c r="W77" s="39">
        <f>$F$77*0.25</f>
        <v>540</v>
      </c>
      <c r="X77" s="39">
        <f t="shared" si="274"/>
        <v>81</v>
      </c>
      <c r="Y77" s="39"/>
      <c r="Z77" s="39"/>
      <c r="AA77" s="39"/>
      <c r="AB77" s="170">
        <f t="shared" si="275"/>
        <v>621</v>
      </c>
      <c r="AD77" s="169"/>
      <c r="AE77" s="39">
        <f>$F$77*0.25</f>
        <v>540</v>
      </c>
      <c r="AF77" s="39">
        <f t="shared" si="255"/>
        <v>81</v>
      </c>
      <c r="AG77" s="39"/>
      <c r="AH77" s="39"/>
      <c r="AI77" s="39"/>
      <c r="AJ77" s="170">
        <f t="shared" si="256"/>
        <v>621</v>
      </c>
      <c r="AL77" s="169"/>
      <c r="AM77" s="39">
        <f>$F$77*0.25</f>
        <v>540</v>
      </c>
      <c r="AN77" s="39">
        <f t="shared" si="257"/>
        <v>81</v>
      </c>
      <c r="AO77" s="39"/>
      <c r="AP77" s="39"/>
      <c r="AQ77" s="39"/>
      <c r="AR77" s="170">
        <f t="shared" si="258"/>
        <v>621</v>
      </c>
      <c r="AT77" s="169"/>
      <c r="AU77" s="39">
        <f>$F$77*0.25</f>
        <v>540</v>
      </c>
      <c r="AV77" s="39">
        <f t="shared" si="259"/>
        <v>81</v>
      </c>
      <c r="AW77" s="39"/>
      <c r="AX77" s="39"/>
      <c r="AY77" s="39"/>
      <c r="AZ77" s="170">
        <f t="shared" si="260"/>
        <v>621</v>
      </c>
      <c r="BB77" s="169"/>
      <c r="BC77" s="39"/>
      <c r="BD77" s="39">
        <f t="shared" si="261"/>
        <v>0</v>
      </c>
      <c r="BE77" s="39"/>
      <c r="BF77" s="39"/>
      <c r="BG77" s="39"/>
      <c r="BH77" s="170">
        <f t="shared" si="262"/>
        <v>0</v>
      </c>
      <c r="BJ77" s="169"/>
      <c r="BK77" s="39"/>
      <c r="BL77" s="39">
        <f t="shared" si="263"/>
        <v>0</v>
      </c>
      <c r="BM77" s="39"/>
      <c r="BN77" s="39"/>
      <c r="BO77" s="39"/>
      <c r="BP77" s="170">
        <f t="shared" si="264"/>
        <v>0</v>
      </c>
      <c r="BR77" s="169"/>
      <c r="BS77" s="39"/>
      <c r="BT77" s="39">
        <f t="shared" si="265"/>
        <v>0</v>
      </c>
      <c r="BU77" s="39"/>
      <c r="BV77" s="39"/>
      <c r="BW77" s="39"/>
      <c r="BX77" s="170">
        <f t="shared" si="266"/>
        <v>0</v>
      </c>
      <c r="BZ77" s="169"/>
      <c r="CA77" s="39"/>
      <c r="CB77" s="39">
        <f t="shared" si="267"/>
        <v>0</v>
      </c>
      <c r="CC77" s="39"/>
      <c r="CD77" s="39"/>
      <c r="CE77" s="39"/>
      <c r="CF77" s="170">
        <f t="shared" si="268"/>
        <v>0</v>
      </c>
      <c r="CH77" s="169"/>
      <c r="CI77" s="192">
        <f t="shared" si="269"/>
        <v>2160</v>
      </c>
      <c r="CJ77" s="192">
        <f t="shared" si="269"/>
        <v>324</v>
      </c>
      <c r="CK77" s="192">
        <f t="shared" si="269"/>
        <v>0</v>
      </c>
      <c r="CL77" s="192">
        <f t="shared" si="269"/>
        <v>0</v>
      </c>
      <c r="CM77" s="192">
        <f t="shared" si="269"/>
        <v>0</v>
      </c>
      <c r="CN77" s="170">
        <f t="shared" si="270"/>
        <v>2484</v>
      </c>
      <c r="CO77" s="243" t="str">
        <f t="shared" si="276"/>
        <v>OK</v>
      </c>
    </row>
    <row r="78" spans="1:93" ht="15.75" thickBot="1" x14ac:dyDescent="0.3">
      <c r="A78" s="3"/>
      <c r="B78" s="41" t="s">
        <v>130</v>
      </c>
      <c r="C78" s="225" t="s">
        <v>427</v>
      </c>
      <c r="D78" s="225" t="s">
        <v>269</v>
      </c>
      <c r="E78" s="169"/>
      <c r="F78" s="39">
        <f t="shared" si="248"/>
        <v>0</v>
      </c>
      <c r="G78" s="39">
        <f t="shared" si="249"/>
        <v>0</v>
      </c>
      <c r="H78" s="39"/>
      <c r="I78" s="39"/>
      <c r="J78" s="39"/>
      <c r="K78" s="170">
        <f t="shared" si="250"/>
        <v>0</v>
      </c>
      <c r="L78" s="243" t="str">
        <f t="shared" si="33"/>
        <v>OK</v>
      </c>
      <c r="N78" s="169"/>
      <c r="O78" s="39"/>
      <c r="P78" s="39">
        <f t="shared" si="272"/>
        <v>0</v>
      </c>
      <c r="Q78" s="39"/>
      <c r="R78" s="39"/>
      <c r="S78" s="39"/>
      <c r="T78" s="170">
        <f t="shared" si="273"/>
        <v>0</v>
      </c>
      <c r="V78" s="169"/>
      <c r="W78" s="39">
        <f>$F$78*0.1</f>
        <v>0</v>
      </c>
      <c r="X78" s="39">
        <f t="shared" si="274"/>
        <v>0</v>
      </c>
      <c r="Y78" s="39"/>
      <c r="Z78" s="39"/>
      <c r="AA78" s="39"/>
      <c r="AB78" s="170">
        <f t="shared" si="275"/>
        <v>0</v>
      </c>
      <c r="AD78" s="169"/>
      <c r="AE78" s="39">
        <f>$F$78*0.3</f>
        <v>0</v>
      </c>
      <c r="AF78" s="39">
        <f t="shared" si="255"/>
        <v>0</v>
      </c>
      <c r="AG78" s="39"/>
      <c r="AH78" s="39"/>
      <c r="AI78" s="39"/>
      <c r="AJ78" s="170">
        <f t="shared" si="256"/>
        <v>0</v>
      </c>
      <c r="AL78" s="169"/>
      <c r="AM78" s="39">
        <f>$F$78*0.3</f>
        <v>0</v>
      </c>
      <c r="AN78" s="39">
        <f t="shared" si="257"/>
        <v>0</v>
      </c>
      <c r="AO78" s="39"/>
      <c r="AP78" s="39"/>
      <c r="AQ78" s="39"/>
      <c r="AR78" s="170">
        <f t="shared" si="258"/>
        <v>0</v>
      </c>
      <c r="AT78" s="169"/>
      <c r="AU78" s="39">
        <f>$F$78*0.3</f>
        <v>0</v>
      </c>
      <c r="AV78" s="39">
        <f t="shared" si="259"/>
        <v>0</v>
      </c>
      <c r="AW78" s="39"/>
      <c r="AX78" s="39"/>
      <c r="AY78" s="39"/>
      <c r="AZ78" s="170">
        <f t="shared" si="260"/>
        <v>0</v>
      </c>
      <c r="BB78" s="169"/>
      <c r="BC78" s="39"/>
      <c r="BD78" s="39">
        <f t="shared" si="261"/>
        <v>0</v>
      </c>
      <c r="BE78" s="39"/>
      <c r="BF78" s="39"/>
      <c r="BG78" s="39"/>
      <c r="BH78" s="170">
        <f t="shared" si="262"/>
        <v>0</v>
      </c>
      <c r="BJ78" s="169"/>
      <c r="BK78" s="39"/>
      <c r="BL78" s="39">
        <f t="shared" si="263"/>
        <v>0</v>
      </c>
      <c r="BM78" s="39"/>
      <c r="BN78" s="39"/>
      <c r="BO78" s="39"/>
      <c r="BP78" s="170">
        <f t="shared" si="264"/>
        <v>0</v>
      </c>
      <c r="BR78" s="169"/>
      <c r="BS78" s="39"/>
      <c r="BT78" s="39">
        <f t="shared" si="265"/>
        <v>0</v>
      </c>
      <c r="BU78" s="39"/>
      <c r="BV78" s="39"/>
      <c r="BW78" s="39"/>
      <c r="BX78" s="170">
        <f t="shared" si="266"/>
        <v>0</v>
      </c>
      <c r="BZ78" s="169"/>
      <c r="CA78" s="39"/>
      <c r="CB78" s="39">
        <f t="shared" si="267"/>
        <v>0</v>
      </c>
      <c r="CC78" s="39"/>
      <c r="CD78" s="39"/>
      <c r="CE78" s="39"/>
      <c r="CF78" s="170">
        <f t="shared" si="268"/>
        <v>0</v>
      </c>
      <c r="CH78" s="169"/>
      <c r="CI78" s="192">
        <f t="shared" si="269"/>
        <v>0</v>
      </c>
      <c r="CJ78" s="192">
        <f t="shared" si="269"/>
        <v>0</v>
      </c>
      <c r="CK78" s="192">
        <f t="shared" si="269"/>
        <v>0</v>
      </c>
      <c r="CL78" s="192">
        <f t="shared" si="269"/>
        <v>0</v>
      </c>
      <c r="CM78" s="192">
        <f t="shared" si="269"/>
        <v>0</v>
      </c>
      <c r="CN78" s="170">
        <f t="shared" si="270"/>
        <v>0</v>
      </c>
      <c r="CO78" s="243" t="str">
        <f t="shared" si="276"/>
        <v>OK</v>
      </c>
    </row>
    <row r="79" spans="1:93" ht="15.75" thickBot="1" x14ac:dyDescent="0.3">
      <c r="A79" s="3"/>
      <c r="B79" s="41"/>
      <c r="C79" s="93"/>
      <c r="D79" s="7"/>
      <c r="E79" s="169"/>
      <c r="F79" s="39">
        <f t="shared" si="248"/>
        <v>0</v>
      </c>
      <c r="G79" s="39">
        <f t="shared" si="249"/>
        <v>0</v>
      </c>
      <c r="H79" s="39"/>
      <c r="I79" s="39"/>
      <c r="J79" s="39"/>
      <c r="K79" s="170">
        <f t="shared" si="250"/>
        <v>0</v>
      </c>
      <c r="L79" s="243" t="str">
        <f t="shared" si="33"/>
        <v>OK</v>
      </c>
      <c r="N79" s="169"/>
      <c r="O79" s="39"/>
      <c r="P79" s="39">
        <f t="shared" si="272"/>
        <v>0</v>
      </c>
      <c r="Q79" s="39"/>
      <c r="R79" s="39"/>
      <c r="S79" s="39"/>
      <c r="T79" s="170">
        <f t="shared" si="273"/>
        <v>0</v>
      </c>
      <c r="V79" s="169"/>
      <c r="W79" s="39"/>
      <c r="X79" s="39">
        <f t="shared" si="274"/>
        <v>0</v>
      </c>
      <c r="Y79" s="39"/>
      <c r="Z79" s="39"/>
      <c r="AA79" s="39"/>
      <c r="AB79" s="170">
        <f t="shared" si="275"/>
        <v>0</v>
      </c>
      <c r="AD79" s="169"/>
      <c r="AE79" s="39"/>
      <c r="AF79" s="39">
        <f t="shared" si="255"/>
        <v>0</v>
      </c>
      <c r="AG79" s="39"/>
      <c r="AH79" s="39"/>
      <c r="AI79" s="39"/>
      <c r="AJ79" s="170">
        <f t="shared" si="256"/>
        <v>0</v>
      </c>
      <c r="AL79" s="169"/>
      <c r="AM79" s="39"/>
      <c r="AN79" s="39">
        <f t="shared" si="257"/>
        <v>0</v>
      </c>
      <c r="AO79" s="39"/>
      <c r="AP79" s="39"/>
      <c r="AQ79" s="39"/>
      <c r="AR79" s="170">
        <f t="shared" si="258"/>
        <v>0</v>
      </c>
      <c r="AT79" s="169"/>
      <c r="AU79" s="39"/>
      <c r="AV79" s="39">
        <f t="shared" si="259"/>
        <v>0</v>
      </c>
      <c r="AW79" s="39"/>
      <c r="AX79" s="39"/>
      <c r="AY79" s="39"/>
      <c r="AZ79" s="170">
        <f t="shared" si="260"/>
        <v>0</v>
      </c>
      <c r="BB79" s="169"/>
      <c r="BC79" s="39"/>
      <c r="BD79" s="39">
        <f t="shared" si="261"/>
        <v>0</v>
      </c>
      <c r="BE79" s="39"/>
      <c r="BF79" s="39"/>
      <c r="BG79" s="39"/>
      <c r="BH79" s="170">
        <f t="shared" si="262"/>
        <v>0</v>
      </c>
      <c r="BJ79" s="169"/>
      <c r="BK79" s="39"/>
      <c r="BL79" s="39">
        <f t="shared" si="263"/>
        <v>0</v>
      </c>
      <c r="BM79" s="39"/>
      <c r="BN79" s="39"/>
      <c r="BO79" s="39"/>
      <c r="BP79" s="170">
        <f t="shared" si="264"/>
        <v>0</v>
      </c>
      <c r="BR79" s="169"/>
      <c r="BS79" s="39"/>
      <c r="BT79" s="39">
        <f t="shared" si="265"/>
        <v>0</v>
      </c>
      <c r="BU79" s="39"/>
      <c r="BV79" s="39"/>
      <c r="BW79" s="39"/>
      <c r="BX79" s="170">
        <f t="shared" si="266"/>
        <v>0</v>
      </c>
      <c r="BZ79" s="169"/>
      <c r="CA79" s="39"/>
      <c r="CB79" s="39">
        <f t="shared" si="267"/>
        <v>0</v>
      </c>
      <c r="CC79" s="39"/>
      <c r="CD79" s="39"/>
      <c r="CE79" s="39"/>
      <c r="CF79" s="170">
        <f t="shared" si="268"/>
        <v>0</v>
      </c>
      <c r="CH79" s="169"/>
      <c r="CI79" s="192">
        <f t="shared" si="269"/>
        <v>0</v>
      </c>
      <c r="CJ79" s="192">
        <f t="shared" si="269"/>
        <v>0</v>
      </c>
      <c r="CK79" s="192">
        <f t="shared" si="269"/>
        <v>0</v>
      </c>
      <c r="CL79" s="192">
        <f t="shared" si="269"/>
        <v>0</v>
      </c>
      <c r="CM79" s="192">
        <f t="shared" si="269"/>
        <v>0</v>
      </c>
      <c r="CN79" s="170">
        <f t="shared" si="270"/>
        <v>0</v>
      </c>
      <c r="CO79" s="243" t="str">
        <f t="shared" si="276"/>
        <v>OK</v>
      </c>
    </row>
    <row r="80" spans="1:93" ht="15.75" thickBot="1" x14ac:dyDescent="0.3">
      <c r="A80" s="3"/>
      <c r="B80" s="41"/>
      <c r="C80" s="93"/>
      <c r="D80" s="7"/>
      <c r="E80" s="169"/>
      <c r="F80" s="39">
        <f t="shared" si="248"/>
        <v>0</v>
      </c>
      <c r="G80" s="39">
        <f t="shared" si="249"/>
        <v>0</v>
      </c>
      <c r="H80" s="39"/>
      <c r="I80" s="39"/>
      <c r="J80" s="39"/>
      <c r="K80" s="170">
        <f t="shared" si="250"/>
        <v>0</v>
      </c>
      <c r="L80" s="243" t="str">
        <f t="shared" si="33"/>
        <v>OK</v>
      </c>
      <c r="N80" s="169"/>
      <c r="O80" s="39"/>
      <c r="P80" s="39">
        <f t="shared" si="272"/>
        <v>0</v>
      </c>
      <c r="Q80" s="39"/>
      <c r="R80" s="39"/>
      <c r="S80" s="39"/>
      <c r="T80" s="170">
        <f t="shared" si="273"/>
        <v>0</v>
      </c>
      <c r="V80" s="169"/>
      <c r="W80" s="39"/>
      <c r="X80" s="39">
        <f t="shared" si="274"/>
        <v>0</v>
      </c>
      <c r="Y80" s="39"/>
      <c r="Z80" s="39"/>
      <c r="AA80" s="39"/>
      <c r="AB80" s="170">
        <f t="shared" si="275"/>
        <v>0</v>
      </c>
      <c r="AD80" s="169"/>
      <c r="AE80" s="39"/>
      <c r="AF80" s="39">
        <f t="shared" si="255"/>
        <v>0</v>
      </c>
      <c r="AG80" s="39"/>
      <c r="AH80" s="39"/>
      <c r="AI80" s="39"/>
      <c r="AJ80" s="170">
        <f t="shared" si="256"/>
        <v>0</v>
      </c>
      <c r="AL80" s="169"/>
      <c r="AM80" s="39"/>
      <c r="AN80" s="39">
        <f t="shared" si="257"/>
        <v>0</v>
      </c>
      <c r="AO80" s="39"/>
      <c r="AP80" s="39"/>
      <c r="AQ80" s="39"/>
      <c r="AR80" s="170">
        <f t="shared" si="258"/>
        <v>0</v>
      </c>
      <c r="AT80" s="169"/>
      <c r="AU80" s="39"/>
      <c r="AV80" s="39">
        <f t="shared" si="259"/>
        <v>0</v>
      </c>
      <c r="AW80" s="39"/>
      <c r="AX80" s="39"/>
      <c r="AY80" s="39"/>
      <c r="AZ80" s="170">
        <f t="shared" si="260"/>
        <v>0</v>
      </c>
      <c r="BB80" s="169"/>
      <c r="BC80" s="39"/>
      <c r="BD80" s="39">
        <f t="shared" si="261"/>
        <v>0</v>
      </c>
      <c r="BE80" s="39"/>
      <c r="BF80" s="39"/>
      <c r="BG80" s="39"/>
      <c r="BH80" s="170">
        <f t="shared" si="262"/>
        <v>0</v>
      </c>
      <c r="BJ80" s="169"/>
      <c r="BK80" s="39"/>
      <c r="BL80" s="39">
        <f t="shared" si="263"/>
        <v>0</v>
      </c>
      <c r="BM80" s="39"/>
      <c r="BN80" s="39"/>
      <c r="BO80" s="39"/>
      <c r="BP80" s="170">
        <f t="shared" si="264"/>
        <v>0</v>
      </c>
      <c r="BR80" s="169"/>
      <c r="BS80" s="39"/>
      <c r="BT80" s="39">
        <f t="shared" si="265"/>
        <v>0</v>
      </c>
      <c r="BU80" s="39"/>
      <c r="BV80" s="39"/>
      <c r="BW80" s="39"/>
      <c r="BX80" s="170">
        <f t="shared" si="266"/>
        <v>0</v>
      </c>
      <c r="BZ80" s="169"/>
      <c r="CA80" s="39"/>
      <c r="CB80" s="39">
        <f t="shared" si="267"/>
        <v>0</v>
      </c>
      <c r="CC80" s="39"/>
      <c r="CD80" s="39"/>
      <c r="CE80" s="39"/>
      <c r="CF80" s="170">
        <f t="shared" si="268"/>
        <v>0</v>
      </c>
      <c r="CH80" s="169"/>
      <c r="CI80" s="192">
        <f t="shared" si="269"/>
        <v>0</v>
      </c>
      <c r="CJ80" s="192">
        <f t="shared" si="269"/>
        <v>0</v>
      </c>
      <c r="CK80" s="192">
        <f t="shared" si="269"/>
        <v>0</v>
      </c>
      <c r="CL80" s="192">
        <f t="shared" si="269"/>
        <v>0</v>
      </c>
      <c r="CM80" s="192">
        <f t="shared" si="269"/>
        <v>0</v>
      </c>
      <c r="CN80" s="170">
        <f t="shared" si="270"/>
        <v>0</v>
      </c>
      <c r="CO80" s="243" t="str">
        <f t="shared" si="276"/>
        <v>OK</v>
      </c>
    </row>
    <row r="81" spans="1:93" ht="15.75" thickBot="1" x14ac:dyDescent="0.3">
      <c r="A81" s="80"/>
      <c r="B81" s="136" t="s">
        <v>362</v>
      </c>
      <c r="C81" s="136"/>
      <c r="D81" s="137"/>
      <c r="E81" s="185"/>
      <c r="F81" s="155"/>
      <c r="G81" s="155"/>
      <c r="H81" s="155"/>
      <c r="I81" s="155"/>
      <c r="J81" s="155"/>
      <c r="K81" s="186"/>
      <c r="L81" s="243" t="str">
        <f t="shared" si="33"/>
        <v>OK</v>
      </c>
      <c r="N81" s="185"/>
      <c r="O81" s="155"/>
      <c r="P81" s="155"/>
      <c r="Q81" s="155"/>
      <c r="R81" s="155"/>
      <c r="S81" s="155"/>
      <c r="T81" s="186"/>
      <c r="V81" s="185"/>
      <c r="W81" s="155"/>
      <c r="X81" s="155"/>
      <c r="Y81" s="155"/>
      <c r="Z81" s="155"/>
      <c r="AA81" s="155"/>
      <c r="AB81" s="186"/>
      <c r="AD81" s="185"/>
      <c r="AE81" s="155"/>
      <c r="AF81" s="155"/>
      <c r="AG81" s="155"/>
      <c r="AH81" s="155"/>
      <c r="AI81" s="155"/>
      <c r="AJ81" s="186"/>
      <c r="AL81" s="185"/>
      <c r="AM81" s="155"/>
      <c r="AN81" s="155"/>
      <c r="AO81" s="155"/>
      <c r="AP81" s="155"/>
      <c r="AQ81" s="155"/>
      <c r="AR81" s="186"/>
      <c r="AT81" s="185"/>
      <c r="AU81" s="155"/>
      <c r="AV81" s="155"/>
      <c r="AW81" s="155"/>
      <c r="AX81" s="155"/>
      <c r="AY81" s="155"/>
      <c r="AZ81" s="186"/>
      <c r="BB81" s="185"/>
      <c r="BC81" s="155"/>
      <c r="BD81" s="155"/>
      <c r="BE81" s="155"/>
      <c r="BF81" s="155"/>
      <c r="BG81" s="155"/>
      <c r="BH81" s="186"/>
      <c r="BJ81" s="185"/>
      <c r="BK81" s="155"/>
      <c r="BL81" s="155"/>
      <c r="BM81" s="155"/>
      <c r="BN81" s="155"/>
      <c r="BO81" s="155"/>
      <c r="BP81" s="186"/>
      <c r="BR81" s="185"/>
      <c r="BS81" s="155"/>
      <c r="BT81" s="155"/>
      <c r="BU81" s="155"/>
      <c r="BV81" s="155"/>
      <c r="BW81" s="155"/>
      <c r="BX81" s="186"/>
      <c r="BZ81" s="185"/>
      <c r="CA81" s="155"/>
      <c r="CB81" s="155"/>
      <c r="CC81" s="155"/>
      <c r="CD81" s="155"/>
      <c r="CE81" s="155"/>
      <c r="CF81" s="186"/>
      <c r="CH81" s="185"/>
      <c r="CI81" s="155"/>
      <c r="CJ81" s="155"/>
      <c r="CK81" s="155"/>
      <c r="CL81" s="155"/>
      <c r="CM81" s="155"/>
      <c r="CN81" s="186"/>
      <c r="CO81" s="243" t="str">
        <f t="shared" si="276"/>
        <v>OK</v>
      </c>
    </row>
    <row r="82" spans="1:93" ht="15.75" thickBot="1" x14ac:dyDescent="0.3">
      <c r="A82" s="3"/>
      <c r="B82" s="21" t="s">
        <v>330</v>
      </c>
      <c r="C82" s="225" t="s">
        <v>429</v>
      </c>
      <c r="D82" s="225" t="s">
        <v>224</v>
      </c>
      <c r="E82" s="169">
        <v>1</v>
      </c>
      <c r="F82" s="39">
        <f t="shared" ref="F82:F88" si="278">E82*$C$2</f>
        <v>120</v>
      </c>
      <c r="G82" s="39">
        <f t="shared" si="226"/>
        <v>18</v>
      </c>
      <c r="H82" s="39"/>
      <c r="I82" s="39"/>
      <c r="J82" s="39"/>
      <c r="K82" s="170">
        <f t="shared" si="227"/>
        <v>138</v>
      </c>
      <c r="L82" s="243" t="str">
        <f t="shared" si="33"/>
        <v>OK</v>
      </c>
      <c r="N82" s="169"/>
      <c r="O82" s="39"/>
      <c r="P82" s="39">
        <f t="shared" ref="P82:P88" si="279">O82*0.15</f>
        <v>0</v>
      </c>
      <c r="Q82" s="39"/>
      <c r="R82" s="39"/>
      <c r="S82" s="39"/>
      <c r="T82" s="170">
        <f t="shared" ref="T82:T88" si="280">O82+P82+Q82+R82+S82</f>
        <v>0</v>
      </c>
      <c r="V82" s="169"/>
      <c r="W82" s="39">
        <f>F82</f>
        <v>120</v>
      </c>
      <c r="X82" s="39">
        <f t="shared" ref="X82:X88" si="281">W82*0.15</f>
        <v>18</v>
      </c>
      <c r="Y82" s="39"/>
      <c r="Z82" s="39"/>
      <c r="AA82" s="39"/>
      <c r="AB82" s="170">
        <f t="shared" ref="AB82:AB88" si="282">W82+X82+Y82+Z82+AA82</f>
        <v>138</v>
      </c>
      <c r="AD82" s="169"/>
      <c r="AE82" s="39"/>
      <c r="AF82" s="39">
        <f t="shared" ref="AF82:AF88" si="283">AE82*0.15</f>
        <v>0</v>
      </c>
      <c r="AG82" s="39"/>
      <c r="AH82" s="39"/>
      <c r="AI82" s="39"/>
      <c r="AJ82" s="170">
        <f t="shared" ref="AJ82:AJ88" si="284">AE82+AF82+AG82+AH82+AI82</f>
        <v>0</v>
      </c>
      <c r="AL82" s="169"/>
      <c r="AM82" s="39"/>
      <c r="AN82" s="39">
        <f t="shared" ref="AN82:AN88" si="285">AM82*0.15</f>
        <v>0</v>
      </c>
      <c r="AO82" s="39"/>
      <c r="AP82" s="39"/>
      <c r="AQ82" s="39"/>
      <c r="AR82" s="170">
        <f t="shared" ref="AR82:AR88" si="286">AM82+AN82+AO82+AP82+AQ82</f>
        <v>0</v>
      </c>
      <c r="AT82" s="169"/>
      <c r="AU82" s="39"/>
      <c r="AV82" s="39">
        <f t="shared" ref="AV82:AV88" si="287">AU82*0.15</f>
        <v>0</v>
      </c>
      <c r="AW82" s="39"/>
      <c r="AX82" s="39"/>
      <c r="AY82" s="39"/>
      <c r="AZ82" s="170">
        <f t="shared" ref="AZ82:AZ88" si="288">AU82+AV82+AW82+AX82+AY82</f>
        <v>0</v>
      </c>
      <c r="BB82" s="169"/>
      <c r="BC82" s="39"/>
      <c r="BD82" s="39">
        <f t="shared" ref="BD82:BD88" si="289">BC82*0.15</f>
        <v>0</v>
      </c>
      <c r="BE82" s="39"/>
      <c r="BF82" s="39"/>
      <c r="BG82" s="39"/>
      <c r="BH82" s="170">
        <f t="shared" ref="BH82:BH88" si="290">BC82+BD82+BE82+BF82+BG82</f>
        <v>0</v>
      </c>
      <c r="BJ82" s="169"/>
      <c r="BK82" s="39"/>
      <c r="BL82" s="39">
        <f t="shared" ref="BL82:BL88" si="291">BK82*0.15</f>
        <v>0</v>
      </c>
      <c r="BM82" s="39"/>
      <c r="BN82" s="39"/>
      <c r="BO82" s="39"/>
      <c r="BP82" s="170">
        <f t="shared" ref="BP82:BP88" si="292">BK82+BL82+BM82+BN82+BO82</f>
        <v>0</v>
      </c>
      <c r="BR82" s="169"/>
      <c r="BS82" s="39"/>
      <c r="BT82" s="39">
        <f t="shared" ref="BT82:BT88" si="293">BS82*0.15</f>
        <v>0</v>
      </c>
      <c r="BU82" s="39"/>
      <c r="BV82" s="39"/>
      <c r="BW82" s="39"/>
      <c r="BX82" s="170">
        <f t="shared" ref="BX82:BX88" si="294">BS82+BT82+BU82+BV82+BW82</f>
        <v>0</v>
      </c>
      <c r="BZ82" s="169"/>
      <c r="CA82" s="39"/>
      <c r="CB82" s="39">
        <f t="shared" ref="CB82:CB88" si="295">CA82*0.15</f>
        <v>0</v>
      </c>
      <c r="CC82" s="39"/>
      <c r="CD82" s="39"/>
      <c r="CE82" s="39"/>
      <c r="CF82" s="170">
        <f t="shared" ref="CF82:CF88" si="296">CA82+CB82+CC82+CD82+CE82</f>
        <v>0</v>
      </c>
      <c r="CH82" s="169"/>
      <c r="CI82" s="192">
        <f t="shared" ref="CI82:CM88" si="297">O82+W82+AE82+AM82+AU82+BC82+BK82+BS82+CA82</f>
        <v>120</v>
      </c>
      <c r="CJ82" s="192">
        <f t="shared" si="297"/>
        <v>18</v>
      </c>
      <c r="CK82" s="192">
        <f t="shared" si="297"/>
        <v>0</v>
      </c>
      <c r="CL82" s="192">
        <f t="shared" si="297"/>
        <v>0</v>
      </c>
      <c r="CM82" s="192">
        <f t="shared" si="297"/>
        <v>0</v>
      </c>
      <c r="CN82" s="170">
        <f t="shared" ref="CN82:CN88" si="298">CI82+CJ82+CK82+CL82+CM82</f>
        <v>138</v>
      </c>
      <c r="CO82" s="243" t="str">
        <f t="shared" si="276"/>
        <v>OK</v>
      </c>
    </row>
    <row r="83" spans="1:93" ht="45.75" thickBot="1" x14ac:dyDescent="0.3">
      <c r="A83" s="3"/>
      <c r="B83" s="41" t="s">
        <v>331</v>
      </c>
      <c r="C83" s="225" t="s">
        <v>429</v>
      </c>
      <c r="D83" s="225" t="s">
        <v>432</v>
      </c>
      <c r="E83" s="169">
        <v>40</v>
      </c>
      <c r="F83" s="39">
        <f t="shared" si="278"/>
        <v>4800</v>
      </c>
      <c r="G83" s="39">
        <f t="shared" si="226"/>
        <v>720</v>
      </c>
      <c r="H83" s="39"/>
      <c r="I83" s="39"/>
      <c r="J83" s="39"/>
      <c r="K83" s="170">
        <f t="shared" si="227"/>
        <v>5520</v>
      </c>
      <c r="L83" s="243" t="str">
        <f t="shared" si="33"/>
        <v>OK</v>
      </c>
      <c r="N83" s="169"/>
      <c r="O83" s="39"/>
      <c r="P83" s="39">
        <f t="shared" si="279"/>
        <v>0</v>
      </c>
      <c r="Q83" s="39"/>
      <c r="R83" s="39"/>
      <c r="S83" s="39"/>
      <c r="T83" s="170">
        <f t="shared" si="280"/>
        <v>0</v>
      </c>
      <c r="V83" s="169"/>
      <c r="W83" s="39">
        <f>F83</f>
        <v>4800</v>
      </c>
      <c r="X83" s="39">
        <f t="shared" si="281"/>
        <v>720</v>
      </c>
      <c r="Y83" s="39">
        <f>H83</f>
        <v>0</v>
      </c>
      <c r="Z83" s="39">
        <f t="shared" ref="Z83" si="299">Y83*0.15</f>
        <v>0</v>
      </c>
      <c r="AA83" s="39"/>
      <c r="AB83" s="170">
        <f t="shared" si="282"/>
        <v>5520</v>
      </c>
      <c r="AD83" s="169"/>
      <c r="AE83" s="39"/>
      <c r="AF83" s="39">
        <f t="shared" si="283"/>
        <v>0</v>
      </c>
      <c r="AG83" s="39"/>
      <c r="AH83" s="39"/>
      <c r="AI83" s="39"/>
      <c r="AJ83" s="170">
        <f t="shared" si="284"/>
        <v>0</v>
      </c>
      <c r="AL83" s="169"/>
      <c r="AM83" s="39"/>
      <c r="AN83" s="39">
        <f t="shared" si="285"/>
        <v>0</v>
      </c>
      <c r="AO83" s="39"/>
      <c r="AP83" s="39"/>
      <c r="AQ83" s="39"/>
      <c r="AR83" s="170">
        <f t="shared" si="286"/>
        <v>0</v>
      </c>
      <c r="AT83" s="169"/>
      <c r="AU83" s="39"/>
      <c r="AV83" s="39">
        <f t="shared" si="287"/>
        <v>0</v>
      </c>
      <c r="AW83" s="39"/>
      <c r="AX83" s="39"/>
      <c r="AY83" s="39"/>
      <c r="AZ83" s="170">
        <f t="shared" si="288"/>
        <v>0</v>
      </c>
      <c r="BB83" s="169"/>
      <c r="BC83" s="39"/>
      <c r="BD83" s="39">
        <f t="shared" si="289"/>
        <v>0</v>
      </c>
      <c r="BE83" s="39"/>
      <c r="BF83" s="39"/>
      <c r="BG83" s="39"/>
      <c r="BH83" s="170">
        <f t="shared" si="290"/>
        <v>0</v>
      </c>
      <c r="BJ83" s="169"/>
      <c r="BK83" s="39"/>
      <c r="BL83" s="39">
        <f t="shared" si="291"/>
        <v>0</v>
      </c>
      <c r="BM83" s="39"/>
      <c r="BN83" s="39"/>
      <c r="BO83" s="39"/>
      <c r="BP83" s="170">
        <f t="shared" si="292"/>
        <v>0</v>
      </c>
      <c r="BR83" s="169"/>
      <c r="BS83" s="39"/>
      <c r="BT83" s="39">
        <f t="shared" si="293"/>
        <v>0</v>
      </c>
      <c r="BU83" s="39"/>
      <c r="BV83" s="39"/>
      <c r="BW83" s="39"/>
      <c r="BX83" s="170">
        <f t="shared" si="294"/>
        <v>0</v>
      </c>
      <c r="BZ83" s="169"/>
      <c r="CA83" s="39"/>
      <c r="CB83" s="39">
        <f t="shared" si="295"/>
        <v>0</v>
      </c>
      <c r="CC83" s="39"/>
      <c r="CD83" s="39"/>
      <c r="CE83" s="39"/>
      <c r="CF83" s="170">
        <f t="shared" si="296"/>
        <v>0</v>
      </c>
      <c r="CH83" s="169"/>
      <c r="CI83" s="192">
        <f t="shared" si="297"/>
        <v>4800</v>
      </c>
      <c r="CJ83" s="192">
        <f t="shared" si="297"/>
        <v>720</v>
      </c>
      <c r="CK83" s="192">
        <f t="shared" si="297"/>
        <v>0</v>
      </c>
      <c r="CL83" s="192">
        <f t="shared" si="297"/>
        <v>0</v>
      </c>
      <c r="CM83" s="192">
        <f t="shared" si="297"/>
        <v>0</v>
      </c>
      <c r="CN83" s="170">
        <f t="shared" si="298"/>
        <v>5520</v>
      </c>
      <c r="CO83" s="243" t="str">
        <f t="shared" si="276"/>
        <v>OK</v>
      </c>
    </row>
    <row r="84" spans="1:93" ht="45.75" hidden="1" thickBot="1" x14ac:dyDescent="0.3">
      <c r="A84" s="3"/>
      <c r="B84" s="41" t="s">
        <v>332</v>
      </c>
      <c r="C84" s="225" t="s">
        <v>429</v>
      </c>
      <c r="D84" s="225" t="s">
        <v>432</v>
      </c>
      <c r="E84" s="169"/>
      <c r="F84" s="39">
        <f t="shared" si="278"/>
        <v>0</v>
      </c>
      <c r="G84" s="39">
        <f t="shared" si="226"/>
        <v>0</v>
      </c>
      <c r="H84" s="39"/>
      <c r="I84" s="39"/>
      <c r="J84" s="39"/>
      <c r="K84" s="170">
        <f t="shared" si="227"/>
        <v>0</v>
      </c>
      <c r="L84" s="243" t="str">
        <f t="shared" si="33"/>
        <v>OK</v>
      </c>
      <c r="N84" s="169"/>
      <c r="O84" s="39"/>
      <c r="P84" s="39">
        <f t="shared" si="279"/>
        <v>0</v>
      </c>
      <c r="Q84" s="39"/>
      <c r="R84" s="39"/>
      <c r="S84" s="39"/>
      <c r="T84" s="170">
        <f t="shared" si="280"/>
        <v>0</v>
      </c>
      <c r="V84" s="169"/>
      <c r="W84" s="39">
        <f>F84</f>
        <v>0</v>
      </c>
      <c r="X84" s="39">
        <f t="shared" ref="X84:Z84" si="300">G84</f>
        <v>0</v>
      </c>
      <c r="Y84" s="39">
        <f t="shared" si="300"/>
        <v>0</v>
      </c>
      <c r="Z84" s="39">
        <f t="shared" si="300"/>
        <v>0</v>
      </c>
      <c r="AA84" s="39"/>
      <c r="AB84" s="170">
        <f t="shared" si="282"/>
        <v>0</v>
      </c>
      <c r="AD84" s="169"/>
      <c r="AE84" s="39"/>
      <c r="AF84" s="39">
        <f t="shared" si="283"/>
        <v>0</v>
      </c>
      <c r="AG84" s="39"/>
      <c r="AH84" s="39"/>
      <c r="AI84" s="39"/>
      <c r="AJ84" s="170">
        <f t="shared" si="284"/>
        <v>0</v>
      </c>
      <c r="AL84" s="169"/>
      <c r="AM84" s="39"/>
      <c r="AN84" s="39">
        <f t="shared" si="285"/>
        <v>0</v>
      </c>
      <c r="AO84" s="39"/>
      <c r="AP84" s="39"/>
      <c r="AQ84" s="39"/>
      <c r="AR84" s="170">
        <f t="shared" si="286"/>
        <v>0</v>
      </c>
      <c r="AT84" s="169"/>
      <c r="AU84" s="39"/>
      <c r="AV84" s="39">
        <f t="shared" si="287"/>
        <v>0</v>
      </c>
      <c r="AW84" s="39"/>
      <c r="AX84" s="39"/>
      <c r="AY84" s="39"/>
      <c r="AZ84" s="170">
        <f t="shared" si="288"/>
        <v>0</v>
      </c>
      <c r="BB84" s="169"/>
      <c r="BC84" s="39"/>
      <c r="BD84" s="39">
        <f t="shared" si="289"/>
        <v>0</v>
      </c>
      <c r="BE84" s="39"/>
      <c r="BF84" s="39"/>
      <c r="BG84" s="39"/>
      <c r="BH84" s="170">
        <f t="shared" si="290"/>
        <v>0</v>
      </c>
      <c r="BJ84" s="169"/>
      <c r="BK84" s="39"/>
      <c r="BL84" s="39">
        <f t="shared" si="291"/>
        <v>0</v>
      </c>
      <c r="BM84" s="39"/>
      <c r="BN84" s="39"/>
      <c r="BO84" s="39"/>
      <c r="BP84" s="170">
        <f t="shared" si="292"/>
        <v>0</v>
      </c>
      <c r="BR84" s="169"/>
      <c r="BS84" s="39"/>
      <c r="BT84" s="39">
        <f t="shared" si="293"/>
        <v>0</v>
      </c>
      <c r="BU84" s="39"/>
      <c r="BV84" s="39"/>
      <c r="BW84" s="39"/>
      <c r="BX84" s="170">
        <f t="shared" si="294"/>
        <v>0</v>
      </c>
      <c r="BZ84" s="169"/>
      <c r="CA84" s="39"/>
      <c r="CB84" s="39">
        <f t="shared" si="295"/>
        <v>0</v>
      </c>
      <c r="CC84" s="39"/>
      <c r="CD84" s="39"/>
      <c r="CE84" s="39"/>
      <c r="CF84" s="170">
        <f t="shared" si="296"/>
        <v>0</v>
      </c>
      <c r="CH84" s="169"/>
      <c r="CI84" s="192">
        <f t="shared" si="297"/>
        <v>0</v>
      </c>
      <c r="CJ84" s="192">
        <f t="shared" si="297"/>
        <v>0</v>
      </c>
      <c r="CK84" s="192">
        <f t="shared" si="297"/>
        <v>0</v>
      </c>
      <c r="CL84" s="192">
        <f t="shared" si="297"/>
        <v>0</v>
      </c>
      <c r="CM84" s="192">
        <f t="shared" si="297"/>
        <v>0</v>
      </c>
      <c r="CN84" s="170">
        <f t="shared" si="298"/>
        <v>0</v>
      </c>
      <c r="CO84" s="243" t="str">
        <f t="shared" si="276"/>
        <v>OK</v>
      </c>
    </row>
    <row r="85" spans="1:93" ht="15.75" thickBot="1" x14ac:dyDescent="0.3">
      <c r="A85" s="3"/>
      <c r="B85" s="41" t="s">
        <v>334</v>
      </c>
      <c r="C85" s="225" t="s">
        <v>429</v>
      </c>
      <c r="D85" s="225" t="s">
        <v>269</v>
      </c>
      <c r="E85" s="169">
        <v>4</v>
      </c>
      <c r="F85" s="39">
        <f t="shared" si="278"/>
        <v>480</v>
      </c>
      <c r="G85" s="39">
        <f t="shared" si="226"/>
        <v>72</v>
      </c>
      <c r="H85" s="39"/>
      <c r="I85" s="39"/>
      <c r="J85" s="39"/>
      <c r="K85" s="170">
        <f t="shared" si="227"/>
        <v>552</v>
      </c>
      <c r="L85" s="243" t="str">
        <f t="shared" si="33"/>
        <v>OK</v>
      </c>
      <c r="N85" s="169"/>
      <c r="O85" s="39"/>
      <c r="P85" s="39">
        <f t="shared" si="279"/>
        <v>0</v>
      </c>
      <c r="Q85" s="39"/>
      <c r="R85" s="39"/>
      <c r="S85" s="39"/>
      <c r="T85" s="170">
        <f t="shared" si="280"/>
        <v>0</v>
      </c>
      <c r="V85" s="169"/>
      <c r="W85" s="39">
        <f>F85</f>
        <v>480</v>
      </c>
      <c r="X85" s="39">
        <f t="shared" si="281"/>
        <v>72</v>
      </c>
      <c r="Y85" s="39"/>
      <c r="Z85" s="39"/>
      <c r="AA85" s="39"/>
      <c r="AB85" s="170">
        <f t="shared" si="282"/>
        <v>552</v>
      </c>
      <c r="AD85" s="169"/>
      <c r="AE85" s="39"/>
      <c r="AF85" s="39">
        <f t="shared" si="283"/>
        <v>0</v>
      </c>
      <c r="AG85" s="39"/>
      <c r="AH85" s="39"/>
      <c r="AI85" s="39"/>
      <c r="AJ85" s="170">
        <f t="shared" si="284"/>
        <v>0</v>
      </c>
      <c r="AL85" s="169"/>
      <c r="AM85" s="39"/>
      <c r="AN85" s="39">
        <f t="shared" si="285"/>
        <v>0</v>
      </c>
      <c r="AO85" s="39"/>
      <c r="AP85" s="39"/>
      <c r="AQ85" s="39"/>
      <c r="AR85" s="170">
        <f t="shared" si="286"/>
        <v>0</v>
      </c>
      <c r="AT85" s="169"/>
      <c r="AU85" s="39"/>
      <c r="AV85" s="39">
        <f t="shared" si="287"/>
        <v>0</v>
      </c>
      <c r="AW85" s="39"/>
      <c r="AX85" s="39"/>
      <c r="AY85" s="39"/>
      <c r="AZ85" s="170">
        <f t="shared" si="288"/>
        <v>0</v>
      </c>
      <c r="BB85" s="169"/>
      <c r="BC85" s="39"/>
      <c r="BD85" s="39">
        <f t="shared" si="289"/>
        <v>0</v>
      </c>
      <c r="BE85" s="39"/>
      <c r="BF85" s="39"/>
      <c r="BG85" s="39"/>
      <c r="BH85" s="170">
        <f t="shared" si="290"/>
        <v>0</v>
      </c>
      <c r="BJ85" s="169"/>
      <c r="BK85" s="39"/>
      <c r="BL85" s="39">
        <f t="shared" si="291"/>
        <v>0</v>
      </c>
      <c r="BM85" s="39"/>
      <c r="BN85" s="39"/>
      <c r="BO85" s="39"/>
      <c r="BP85" s="170">
        <f t="shared" si="292"/>
        <v>0</v>
      </c>
      <c r="BR85" s="169"/>
      <c r="BS85" s="39"/>
      <c r="BT85" s="39">
        <f t="shared" si="293"/>
        <v>0</v>
      </c>
      <c r="BU85" s="39"/>
      <c r="BV85" s="39"/>
      <c r="BW85" s="39"/>
      <c r="BX85" s="170">
        <f t="shared" si="294"/>
        <v>0</v>
      </c>
      <c r="BZ85" s="169"/>
      <c r="CA85" s="39"/>
      <c r="CB85" s="39">
        <f t="shared" si="295"/>
        <v>0</v>
      </c>
      <c r="CC85" s="39"/>
      <c r="CD85" s="39"/>
      <c r="CE85" s="39"/>
      <c r="CF85" s="170">
        <f t="shared" si="296"/>
        <v>0</v>
      </c>
      <c r="CH85" s="169"/>
      <c r="CI85" s="192">
        <f t="shared" si="297"/>
        <v>480</v>
      </c>
      <c r="CJ85" s="192">
        <f t="shared" si="297"/>
        <v>72</v>
      </c>
      <c r="CK85" s="192">
        <f t="shared" si="297"/>
        <v>0</v>
      </c>
      <c r="CL85" s="192">
        <f t="shared" si="297"/>
        <v>0</v>
      </c>
      <c r="CM85" s="192">
        <f t="shared" si="297"/>
        <v>0</v>
      </c>
      <c r="CN85" s="170">
        <f t="shared" si="298"/>
        <v>552</v>
      </c>
      <c r="CO85" s="243" t="str">
        <f t="shared" si="276"/>
        <v>OK</v>
      </c>
    </row>
    <row r="86" spans="1:93" ht="15.75" thickBot="1" x14ac:dyDescent="0.3">
      <c r="A86" s="3"/>
      <c r="B86" s="41" t="s">
        <v>227</v>
      </c>
      <c r="C86" s="225" t="s">
        <v>429</v>
      </c>
      <c r="D86" s="225" t="s">
        <v>269</v>
      </c>
      <c r="E86" s="169"/>
      <c r="F86" s="39">
        <f t="shared" si="278"/>
        <v>0</v>
      </c>
      <c r="G86" s="39">
        <f t="shared" si="226"/>
        <v>0</v>
      </c>
      <c r="H86" s="39"/>
      <c r="I86" s="39"/>
      <c r="J86" s="39"/>
      <c r="K86" s="170">
        <f t="shared" si="227"/>
        <v>0</v>
      </c>
      <c r="L86" s="243" t="str">
        <f t="shared" si="33"/>
        <v>OK</v>
      </c>
      <c r="N86" s="169"/>
      <c r="O86" s="39"/>
      <c r="P86" s="39">
        <f t="shared" si="279"/>
        <v>0</v>
      </c>
      <c r="Q86" s="39"/>
      <c r="R86" s="39"/>
      <c r="S86" s="39"/>
      <c r="T86" s="170">
        <f t="shared" si="280"/>
        <v>0</v>
      </c>
      <c r="V86" s="169"/>
      <c r="W86" s="39">
        <f>F86</f>
        <v>0</v>
      </c>
      <c r="X86" s="39">
        <f t="shared" ref="X86:Z86" si="301">G86</f>
        <v>0</v>
      </c>
      <c r="Y86" s="39">
        <f t="shared" si="301"/>
        <v>0</v>
      </c>
      <c r="Z86" s="39">
        <f t="shared" si="301"/>
        <v>0</v>
      </c>
      <c r="AA86" s="39"/>
      <c r="AB86" s="170">
        <f t="shared" si="282"/>
        <v>0</v>
      </c>
      <c r="AD86" s="169"/>
      <c r="AE86" s="39"/>
      <c r="AF86" s="39">
        <f t="shared" si="283"/>
        <v>0</v>
      </c>
      <c r="AG86" s="39"/>
      <c r="AH86" s="39"/>
      <c r="AI86" s="39"/>
      <c r="AJ86" s="170">
        <f t="shared" si="284"/>
        <v>0</v>
      </c>
      <c r="AL86" s="169"/>
      <c r="AM86" s="39"/>
      <c r="AN86" s="39">
        <f t="shared" si="285"/>
        <v>0</v>
      </c>
      <c r="AO86" s="39"/>
      <c r="AP86" s="39"/>
      <c r="AQ86" s="39"/>
      <c r="AR86" s="170">
        <f t="shared" si="286"/>
        <v>0</v>
      </c>
      <c r="AT86" s="169"/>
      <c r="AU86" s="39"/>
      <c r="AV86" s="39">
        <f t="shared" si="287"/>
        <v>0</v>
      </c>
      <c r="AW86" s="39"/>
      <c r="AX86" s="39"/>
      <c r="AY86" s="39"/>
      <c r="AZ86" s="170">
        <f t="shared" si="288"/>
        <v>0</v>
      </c>
      <c r="BB86" s="169"/>
      <c r="BC86" s="39"/>
      <c r="BD86" s="39">
        <f t="shared" si="289"/>
        <v>0</v>
      </c>
      <c r="BE86" s="39"/>
      <c r="BF86" s="39"/>
      <c r="BG86" s="39"/>
      <c r="BH86" s="170">
        <f t="shared" si="290"/>
        <v>0</v>
      </c>
      <c r="BJ86" s="169"/>
      <c r="BK86" s="39"/>
      <c r="BL86" s="39">
        <f t="shared" si="291"/>
        <v>0</v>
      </c>
      <c r="BM86" s="39"/>
      <c r="BN86" s="39"/>
      <c r="BO86" s="39"/>
      <c r="BP86" s="170">
        <f t="shared" si="292"/>
        <v>0</v>
      </c>
      <c r="BR86" s="169"/>
      <c r="BS86" s="39"/>
      <c r="BT86" s="39">
        <f t="shared" si="293"/>
        <v>0</v>
      </c>
      <c r="BU86" s="39"/>
      <c r="BV86" s="39"/>
      <c r="BW86" s="39"/>
      <c r="BX86" s="170">
        <f t="shared" si="294"/>
        <v>0</v>
      </c>
      <c r="BZ86" s="169"/>
      <c r="CA86" s="39"/>
      <c r="CB86" s="39">
        <f t="shared" si="295"/>
        <v>0</v>
      </c>
      <c r="CC86" s="39"/>
      <c r="CD86" s="39"/>
      <c r="CE86" s="39"/>
      <c r="CF86" s="170">
        <f t="shared" si="296"/>
        <v>0</v>
      </c>
      <c r="CH86" s="169"/>
      <c r="CI86" s="192">
        <f t="shared" si="297"/>
        <v>0</v>
      </c>
      <c r="CJ86" s="192">
        <f t="shared" si="297"/>
        <v>0</v>
      </c>
      <c r="CK86" s="192">
        <f t="shared" si="297"/>
        <v>0</v>
      </c>
      <c r="CL86" s="192">
        <f t="shared" si="297"/>
        <v>0</v>
      </c>
      <c r="CM86" s="192">
        <f t="shared" si="297"/>
        <v>0</v>
      </c>
      <c r="CN86" s="170">
        <f t="shared" si="298"/>
        <v>0</v>
      </c>
      <c r="CO86" s="243" t="str">
        <f t="shared" si="276"/>
        <v>OK</v>
      </c>
    </row>
    <row r="87" spans="1:93" ht="15.75" thickBot="1" x14ac:dyDescent="0.3">
      <c r="A87" s="3"/>
      <c r="B87" s="41"/>
      <c r="C87" s="225"/>
      <c r="D87" s="263"/>
      <c r="E87" s="169"/>
      <c r="F87" s="39">
        <f t="shared" si="278"/>
        <v>0</v>
      </c>
      <c r="G87" s="39">
        <f t="shared" si="226"/>
        <v>0</v>
      </c>
      <c r="H87" s="39"/>
      <c r="I87" s="39"/>
      <c r="J87" s="39"/>
      <c r="K87" s="170">
        <f t="shared" si="227"/>
        <v>0</v>
      </c>
      <c r="L87" s="243" t="str">
        <f t="shared" si="33"/>
        <v>OK</v>
      </c>
      <c r="N87" s="169"/>
      <c r="O87" s="39"/>
      <c r="P87" s="39">
        <f t="shared" si="279"/>
        <v>0</v>
      </c>
      <c r="Q87" s="39"/>
      <c r="R87" s="39"/>
      <c r="S87" s="39"/>
      <c r="T87" s="170">
        <f t="shared" si="280"/>
        <v>0</v>
      </c>
      <c r="V87" s="169"/>
      <c r="W87" s="39"/>
      <c r="X87" s="39">
        <f t="shared" si="281"/>
        <v>0</v>
      </c>
      <c r="Y87" s="39"/>
      <c r="Z87" s="39"/>
      <c r="AA87" s="39"/>
      <c r="AB87" s="170">
        <f t="shared" si="282"/>
        <v>0</v>
      </c>
      <c r="AD87" s="169"/>
      <c r="AE87" s="39"/>
      <c r="AF87" s="39">
        <f t="shared" si="283"/>
        <v>0</v>
      </c>
      <c r="AG87" s="39"/>
      <c r="AH87" s="39"/>
      <c r="AI87" s="39"/>
      <c r="AJ87" s="170">
        <f t="shared" si="284"/>
        <v>0</v>
      </c>
      <c r="AL87" s="169"/>
      <c r="AM87" s="39"/>
      <c r="AN87" s="39">
        <f t="shared" si="285"/>
        <v>0</v>
      </c>
      <c r="AO87" s="39"/>
      <c r="AP87" s="39"/>
      <c r="AQ87" s="39"/>
      <c r="AR87" s="170">
        <f t="shared" si="286"/>
        <v>0</v>
      </c>
      <c r="AT87" s="169"/>
      <c r="AU87" s="39"/>
      <c r="AV87" s="39">
        <f t="shared" si="287"/>
        <v>0</v>
      </c>
      <c r="AW87" s="39"/>
      <c r="AX87" s="39"/>
      <c r="AY87" s="39"/>
      <c r="AZ87" s="170">
        <f t="shared" si="288"/>
        <v>0</v>
      </c>
      <c r="BB87" s="169"/>
      <c r="BC87" s="39"/>
      <c r="BD87" s="39">
        <f t="shared" si="289"/>
        <v>0</v>
      </c>
      <c r="BE87" s="39"/>
      <c r="BF87" s="39"/>
      <c r="BG87" s="39"/>
      <c r="BH87" s="170">
        <f t="shared" si="290"/>
        <v>0</v>
      </c>
      <c r="BJ87" s="169"/>
      <c r="BK87" s="39"/>
      <c r="BL87" s="39">
        <f t="shared" si="291"/>
        <v>0</v>
      </c>
      <c r="BM87" s="39"/>
      <c r="BN87" s="39"/>
      <c r="BO87" s="39"/>
      <c r="BP87" s="170">
        <f t="shared" si="292"/>
        <v>0</v>
      </c>
      <c r="BR87" s="169"/>
      <c r="BS87" s="39"/>
      <c r="BT87" s="39">
        <f t="shared" si="293"/>
        <v>0</v>
      </c>
      <c r="BU87" s="39"/>
      <c r="BV87" s="39"/>
      <c r="BW87" s="39"/>
      <c r="BX87" s="170">
        <f t="shared" si="294"/>
        <v>0</v>
      </c>
      <c r="BZ87" s="169"/>
      <c r="CA87" s="39"/>
      <c r="CB87" s="39">
        <f t="shared" si="295"/>
        <v>0</v>
      </c>
      <c r="CC87" s="39"/>
      <c r="CD87" s="39"/>
      <c r="CE87" s="39"/>
      <c r="CF87" s="170">
        <f t="shared" si="296"/>
        <v>0</v>
      </c>
      <c r="CH87" s="169"/>
      <c r="CI87" s="192">
        <f t="shared" si="297"/>
        <v>0</v>
      </c>
      <c r="CJ87" s="192">
        <f t="shared" si="297"/>
        <v>0</v>
      </c>
      <c r="CK87" s="192">
        <f t="shared" si="297"/>
        <v>0</v>
      </c>
      <c r="CL87" s="192">
        <f t="shared" si="297"/>
        <v>0</v>
      </c>
      <c r="CM87" s="192">
        <f t="shared" si="297"/>
        <v>0</v>
      </c>
      <c r="CN87" s="170">
        <f t="shared" si="298"/>
        <v>0</v>
      </c>
      <c r="CO87" s="243" t="str">
        <f t="shared" si="276"/>
        <v>OK</v>
      </c>
    </row>
    <row r="88" spans="1:93" ht="15.75" thickBot="1" x14ac:dyDescent="0.3">
      <c r="A88" s="3"/>
      <c r="B88" s="41"/>
      <c r="C88" s="93"/>
      <c r="D88" s="7"/>
      <c r="E88" s="169"/>
      <c r="F88" s="39">
        <f t="shared" si="278"/>
        <v>0</v>
      </c>
      <c r="G88" s="39">
        <f t="shared" si="226"/>
        <v>0</v>
      </c>
      <c r="H88" s="39"/>
      <c r="I88" s="39"/>
      <c r="J88" s="39"/>
      <c r="K88" s="170">
        <f t="shared" si="227"/>
        <v>0</v>
      </c>
      <c r="L88" s="243" t="str">
        <f t="shared" si="33"/>
        <v>OK</v>
      </c>
      <c r="N88" s="169"/>
      <c r="O88" s="39"/>
      <c r="P88" s="39">
        <f t="shared" si="279"/>
        <v>0</v>
      </c>
      <c r="Q88" s="39"/>
      <c r="R88" s="39"/>
      <c r="S88" s="39"/>
      <c r="T88" s="170">
        <f t="shared" si="280"/>
        <v>0</v>
      </c>
      <c r="V88" s="169"/>
      <c r="W88" s="39"/>
      <c r="X88" s="39">
        <f t="shared" si="281"/>
        <v>0</v>
      </c>
      <c r="Y88" s="39"/>
      <c r="Z88" s="39"/>
      <c r="AA88" s="39"/>
      <c r="AB88" s="170">
        <f t="shared" si="282"/>
        <v>0</v>
      </c>
      <c r="AD88" s="169"/>
      <c r="AE88" s="39"/>
      <c r="AF88" s="39">
        <f t="shared" si="283"/>
        <v>0</v>
      </c>
      <c r="AG88" s="39"/>
      <c r="AH88" s="39"/>
      <c r="AI88" s="39"/>
      <c r="AJ88" s="170">
        <f t="shared" si="284"/>
        <v>0</v>
      </c>
      <c r="AL88" s="169"/>
      <c r="AM88" s="39"/>
      <c r="AN88" s="39">
        <f t="shared" si="285"/>
        <v>0</v>
      </c>
      <c r="AO88" s="39"/>
      <c r="AP88" s="39"/>
      <c r="AQ88" s="39"/>
      <c r="AR88" s="170">
        <f t="shared" si="286"/>
        <v>0</v>
      </c>
      <c r="AT88" s="169"/>
      <c r="AU88" s="39"/>
      <c r="AV88" s="39">
        <f t="shared" si="287"/>
        <v>0</v>
      </c>
      <c r="AW88" s="39"/>
      <c r="AX88" s="39"/>
      <c r="AY88" s="39"/>
      <c r="AZ88" s="170">
        <f t="shared" si="288"/>
        <v>0</v>
      </c>
      <c r="BB88" s="169"/>
      <c r="BC88" s="39"/>
      <c r="BD88" s="39">
        <f t="shared" si="289"/>
        <v>0</v>
      </c>
      <c r="BE88" s="39"/>
      <c r="BF88" s="39"/>
      <c r="BG88" s="39"/>
      <c r="BH88" s="170">
        <f t="shared" si="290"/>
        <v>0</v>
      </c>
      <c r="BJ88" s="169"/>
      <c r="BK88" s="39"/>
      <c r="BL88" s="39">
        <f t="shared" si="291"/>
        <v>0</v>
      </c>
      <c r="BM88" s="39"/>
      <c r="BN88" s="39"/>
      <c r="BO88" s="39"/>
      <c r="BP88" s="170">
        <f t="shared" si="292"/>
        <v>0</v>
      </c>
      <c r="BR88" s="169"/>
      <c r="BS88" s="39"/>
      <c r="BT88" s="39">
        <f t="shared" si="293"/>
        <v>0</v>
      </c>
      <c r="BU88" s="39"/>
      <c r="BV88" s="39"/>
      <c r="BW88" s="39"/>
      <c r="BX88" s="170">
        <f t="shared" si="294"/>
        <v>0</v>
      </c>
      <c r="BZ88" s="169"/>
      <c r="CA88" s="39"/>
      <c r="CB88" s="39">
        <f t="shared" si="295"/>
        <v>0</v>
      </c>
      <c r="CC88" s="39"/>
      <c r="CD88" s="39"/>
      <c r="CE88" s="39"/>
      <c r="CF88" s="170">
        <f t="shared" si="296"/>
        <v>0</v>
      </c>
      <c r="CH88" s="169"/>
      <c r="CI88" s="192">
        <f t="shared" si="297"/>
        <v>0</v>
      </c>
      <c r="CJ88" s="192">
        <f t="shared" si="297"/>
        <v>0</v>
      </c>
      <c r="CK88" s="192">
        <f t="shared" si="297"/>
        <v>0</v>
      </c>
      <c r="CL88" s="192">
        <f t="shared" si="297"/>
        <v>0</v>
      </c>
      <c r="CM88" s="192">
        <f t="shared" si="297"/>
        <v>0</v>
      </c>
      <c r="CN88" s="170">
        <f t="shared" si="298"/>
        <v>0</v>
      </c>
      <c r="CO88" s="243" t="str">
        <f t="shared" si="276"/>
        <v>OK</v>
      </c>
    </row>
    <row r="89" spans="1:93" ht="15.75" thickBot="1" x14ac:dyDescent="0.3">
      <c r="A89" s="80"/>
      <c r="B89" s="136" t="s">
        <v>336</v>
      </c>
      <c r="C89" s="136"/>
      <c r="D89" s="137"/>
      <c r="E89" s="185"/>
      <c r="F89" s="155"/>
      <c r="G89" s="155"/>
      <c r="H89" s="155"/>
      <c r="I89" s="155"/>
      <c r="J89" s="155"/>
      <c r="K89" s="186"/>
      <c r="L89" s="243" t="str">
        <f t="shared" si="33"/>
        <v>OK</v>
      </c>
      <c r="N89" s="185"/>
      <c r="O89" s="155"/>
      <c r="P89" s="155"/>
      <c r="Q89" s="155"/>
      <c r="R89" s="155"/>
      <c r="S89" s="155"/>
      <c r="T89" s="186"/>
      <c r="V89" s="185"/>
      <c r="W89" s="155"/>
      <c r="X89" s="155"/>
      <c r="Y89" s="155"/>
      <c r="Z89" s="155"/>
      <c r="AA89" s="155"/>
      <c r="AB89" s="186"/>
      <c r="AD89" s="185"/>
      <c r="AE89" s="155"/>
      <c r="AF89" s="155"/>
      <c r="AG89" s="155"/>
      <c r="AH89" s="155"/>
      <c r="AI89" s="155"/>
      <c r="AJ89" s="186"/>
      <c r="AL89" s="185"/>
      <c r="AM89" s="155"/>
      <c r="AN89" s="155"/>
      <c r="AO89" s="155"/>
      <c r="AP89" s="155"/>
      <c r="AQ89" s="155"/>
      <c r="AR89" s="186"/>
      <c r="AT89" s="185"/>
      <c r="AU89" s="155"/>
      <c r="AV89" s="155"/>
      <c r="AW89" s="155"/>
      <c r="AX89" s="155"/>
      <c r="AY89" s="155"/>
      <c r="AZ89" s="186"/>
      <c r="BB89" s="185"/>
      <c r="BC89" s="155"/>
      <c r="BD89" s="155"/>
      <c r="BE89" s="155"/>
      <c r="BF89" s="155"/>
      <c r="BG89" s="155"/>
      <c r="BH89" s="186"/>
      <c r="BJ89" s="185"/>
      <c r="BK89" s="155"/>
      <c r="BL89" s="155"/>
      <c r="BM89" s="155"/>
      <c r="BN89" s="155"/>
      <c r="BO89" s="155"/>
      <c r="BP89" s="186"/>
      <c r="BR89" s="185"/>
      <c r="BS89" s="155"/>
      <c r="BT89" s="155"/>
      <c r="BU89" s="155"/>
      <c r="BV89" s="155"/>
      <c r="BW89" s="155"/>
      <c r="BX89" s="186"/>
      <c r="BZ89" s="185"/>
      <c r="CA89" s="155"/>
      <c r="CB89" s="155"/>
      <c r="CC89" s="155"/>
      <c r="CD89" s="155"/>
      <c r="CE89" s="155"/>
      <c r="CF89" s="186"/>
      <c r="CH89" s="185"/>
      <c r="CI89" s="155"/>
      <c r="CJ89" s="155"/>
      <c r="CK89" s="155"/>
      <c r="CL89" s="155"/>
      <c r="CM89" s="155"/>
      <c r="CN89" s="186"/>
      <c r="CO89" s="243" t="str">
        <f t="shared" si="276"/>
        <v>OK</v>
      </c>
    </row>
    <row r="90" spans="1:93" ht="45.75" thickBot="1" x14ac:dyDescent="0.3">
      <c r="A90" s="3"/>
      <c r="B90" s="143" t="s">
        <v>337</v>
      </c>
      <c r="C90" s="225" t="s">
        <v>269</v>
      </c>
      <c r="D90" s="225" t="s">
        <v>224</v>
      </c>
      <c r="E90" s="169">
        <v>2</v>
      </c>
      <c r="F90" s="39">
        <f t="shared" ref="F90:F95" si="302">E90*$C$2</f>
        <v>240</v>
      </c>
      <c r="G90" s="39">
        <f t="shared" si="226"/>
        <v>36</v>
      </c>
      <c r="H90" s="39"/>
      <c r="I90" s="39"/>
      <c r="J90" s="39"/>
      <c r="K90" s="170">
        <f t="shared" si="227"/>
        <v>276</v>
      </c>
      <c r="L90" s="243" t="str">
        <f t="shared" si="33"/>
        <v>OK</v>
      </c>
      <c r="N90" s="169"/>
      <c r="O90" s="39"/>
      <c r="P90" s="39">
        <f t="shared" ref="P90:P95" si="303">O90*0.15</f>
        <v>0</v>
      </c>
      <c r="Q90" s="39"/>
      <c r="R90" s="39"/>
      <c r="S90" s="39"/>
      <c r="T90" s="170">
        <f t="shared" ref="T90:T95" si="304">O90+P90+Q90+R90+S90</f>
        <v>0</v>
      </c>
      <c r="V90" s="169"/>
      <c r="W90" s="39">
        <f>F90</f>
        <v>240</v>
      </c>
      <c r="X90" s="39">
        <f t="shared" ref="X90:X95" si="305">W90*0.15</f>
        <v>36</v>
      </c>
      <c r="Y90" s="39"/>
      <c r="Z90" s="39"/>
      <c r="AA90" s="39"/>
      <c r="AB90" s="170">
        <f t="shared" ref="AB90:AB95" si="306">W90+X90+Y90+Z90+AA90</f>
        <v>276</v>
      </c>
      <c r="AD90" s="169"/>
      <c r="AE90" s="39"/>
      <c r="AF90" s="39">
        <f t="shared" ref="AF90:AF95" si="307">AE90*0.15</f>
        <v>0</v>
      </c>
      <c r="AG90" s="39"/>
      <c r="AH90" s="39"/>
      <c r="AI90" s="39"/>
      <c r="AJ90" s="170">
        <f t="shared" ref="AJ90:AJ95" si="308">AE90+AF90+AG90+AH90+AI90</f>
        <v>0</v>
      </c>
      <c r="AL90" s="169"/>
      <c r="AM90" s="39"/>
      <c r="AN90" s="39">
        <f t="shared" ref="AN90:AN95" si="309">AM90*0.15</f>
        <v>0</v>
      </c>
      <c r="AO90" s="39"/>
      <c r="AP90" s="39"/>
      <c r="AQ90" s="39"/>
      <c r="AR90" s="170">
        <f t="shared" ref="AR90:AR95" si="310">AM90+AN90+AO90+AP90+AQ90</f>
        <v>0</v>
      </c>
      <c r="AT90" s="169"/>
      <c r="AU90" s="39"/>
      <c r="AV90" s="39">
        <f t="shared" ref="AV90:AV95" si="311">AU90*0.15</f>
        <v>0</v>
      </c>
      <c r="AW90" s="39"/>
      <c r="AX90" s="39"/>
      <c r="AY90" s="39"/>
      <c r="AZ90" s="170">
        <f t="shared" ref="AZ90:AZ95" si="312">AU90+AV90+AW90+AX90+AY90</f>
        <v>0</v>
      </c>
      <c r="BB90" s="169"/>
      <c r="BC90" s="39"/>
      <c r="BD90" s="39">
        <f t="shared" ref="BD90:BD95" si="313">BC90*0.15</f>
        <v>0</v>
      </c>
      <c r="BE90" s="39"/>
      <c r="BF90" s="39"/>
      <c r="BG90" s="39"/>
      <c r="BH90" s="170">
        <f t="shared" ref="BH90:BH95" si="314">BC90+BD90+BE90+BF90+BG90</f>
        <v>0</v>
      </c>
      <c r="BJ90" s="169"/>
      <c r="BK90" s="39"/>
      <c r="BL90" s="39">
        <f t="shared" ref="BL90:BL95" si="315">BK90*0.15</f>
        <v>0</v>
      </c>
      <c r="BM90" s="39"/>
      <c r="BN90" s="39"/>
      <c r="BO90" s="39"/>
      <c r="BP90" s="170">
        <f t="shared" ref="BP90:BP95" si="316">BK90+BL90+BM90+BN90+BO90</f>
        <v>0</v>
      </c>
      <c r="BR90" s="169"/>
      <c r="BS90" s="39"/>
      <c r="BT90" s="39">
        <f t="shared" ref="BT90:BT95" si="317">BS90*0.15</f>
        <v>0</v>
      </c>
      <c r="BU90" s="39"/>
      <c r="BV90" s="39"/>
      <c r="BW90" s="39"/>
      <c r="BX90" s="170">
        <f t="shared" ref="BX90:BX95" si="318">BS90+BT90+BU90+BV90+BW90</f>
        <v>0</v>
      </c>
      <c r="BZ90" s="169"/>
      <c r="CA90" s="39"/>
      <c r="CB90" s="39">
        <f t="shared" ref="CB90:CB95" si="319">CA90*0.15</f>
        <v>0</v>
      </c>
      <c r="CC90" s="39"/>
      <c r="CD90" s="39"/>
      <c r="CE90" s="39"/>
      <c r="CF90" s="170">
        <f t="shared" ref="CF90:CF95" si="320">CA90+CB90+CC90+CD90+CE90</f>
        <v>0</v>
      </c>
      <c r="CH90" s="169"/>
      <c r="CI90" s="192">
        <f t="shared" ref="CI90:CM95" si="321">O90+W90+AE90+AM90+AU90+BC90+BK90+BS90+CA90</f>
        <v>240</v>
      </c>
      <c r="CJ90" s="192">
        <f t="shared" si="321"/>
        <v>36</v>
      </c>
      <c r="CK90" s="192">
        <f t="shared" si="321"/>
        <v>0</v>
      </c>
      <c r="CL90" s="192">
        <f t="shared" si="321"/>
        <v>0</v>
      </c>
      <c r="CM90" s="192">
        <f t="shared" si="321"/>
        <v>0</v>
      </c>
      <c r="CN90" s="170">
        <f t="shared" ref="CN90:CN95" si="322">CI90+CJ90+CK90+CL90+CM90</f>
        <v>276</v>
      </c>
      <c r="CO90" s="243" t="str">
        <f t="shared" si="276"/>
        <v>OK</v>
      </c>
    </row>
    <row r="91" spans="1:93" ht="45.75" thickBot="1" x14ac:dyDescent="0.3">
      <c r="A91" s="5"/>
      <c r="B91" s="224" t="s">
        <v>338</v>
      </c>
      <c r="C91" s="225" t="s">
        <v>269</v>
      </c>
      <c r="D91" s="225" t="s">
        <v>224</v>
      </c>
      <c r="E91" s="169">
        <v>50</v>
      </c>
      <c r="F91" s="39">
        <f t="shared" si="302"/>
        <v>6000</v>
      </c>
      <c r="G91" s="39">
        <f t="shared" si="226"/>
        <v>900</v>
      </c>
      <c r="H91" s="39">
        <f>I3*3*2</f>
        <v>4800</v>
      </c>
      <c r="I91" s="39">
        <f>I3*9</f>
        <v>7200</v>
      </c>
      <c r="J91" s="39"/>
      <c r="K91" s="170">
        <f t="shared" si="227"/>
        <v>18900</v>
      </c>
      <c r="L91" s="243" t="str">
        <f t="shared" si="33"/>
        <v>OK</v>
      </c>
      <c r="N91" s="169"/>
      <c r="O91" s="39"/>
      <c r="P91" s="39">
        <f t="shared" si="303"/>
        <v>0</v>
      </c>
      <c r="Q91" s="39"/>
      <c r="R91" s="39"/>
      <c r="S91" s="39"/>
      <c r="T91" s="170">
        <f t="shared" si="304"/>
        <v>0</v>
      </c>
      <c r="V91" s="169"/>
      <c r="W91" s="39"/>
      <c r="X91" s="39">
        <f t="shared" si="305"/>
        <v>0</v>
      </c>
      <c r="Y91" s="39"/>
      <c r="Z91" s="39"/>
      <c r="AA91" s="39"/>
      <c r="AB91" s="170">
        <f t="shared" si="306"/>
        <v>0</v>
      </c>
      <c r="AD91" s="169"/>
      <c r="AE91" s="39">
        <f>F91*0.7</f>
        <v>4200</v>
      </c>
      <c r="AF91" s="39">
        <f t="shared" ref="AF91:AH91" si="323">G91*0.7</f>
        <v>630</v>
      </c>
      <c r="AG91" s="39">
        <f t="shared" si="323"/>
        <v>3360</v>
      </c>
      <c r="AH91" s="39">
        <f t="shared" si="323"/>
        <v>5040</v>
      </c>
      <c r="AI91" s="39"/>
      <c r="AJ91" s="170">
        <f t="shared" si="308"/>
        <v>13230</v>
      </c>
      <c r="AL91" s="169"/>
      <c r="AM91" s="39">
        <f>F91*0.3</f>
        <v>1800</v>
      </c>
      <c r="AN91" s="39">
        <f t="shared" ref="AN91:AP91" si="324">G91*0.3</f>
        <v>270</v>
      </c>
      <c r="AO91" s="39">
        <f t="shared" si="324"/>
        <v>1440</v>
      </c>
      <c r="AP91" s="39">
        <f t="shared" si="324"/>
        <v>2160</v>
      </c>
      <c r="AQ91" s="39"/>
      <c r="AR91" s="170">
        <f t="shared" si="310"/>
        <v>5670</v>
      </c>
      <c r="AT91" s="169"/>
      <c r="AU91" s="39"/>
      <c r="AV91" s="39">
        <f t="shared" si="311"/>
        <v>0</v>
      </c>
      <c r="AW91" s="39"/>
      <c r="AX91" s="39"/>
      <c r="AY91" s="39"/>
      <c r="AZ91" s="170">
        <f t="shared" si="312"/>
        <v>0</v>
      </c>
      <c r="BB91" s="169"/>
      <c r="BC91" s="39"/>
      <c r="BD91" s="39">
        <f t="shared" si="313"/>
        <v>0</v>
      </c>
      <c r="BE91" s="39"/>
      <c r="BF91" s="39"/>
      <c r="BG91" s="39"/>
      <c r="BH91" s="170">
        <f t="shared" si="314"/>
        <v>0</v>
      </c>
      <c r="BJ91" s="169"/>
      <c r="BK91" s="39"/>
      <c r="BL91" s="39">
        <f t="shared" si="315"/>
        <v>0</v>
      </c>
      <c r="BM91" s="39"/>
      <c r="BN91" s="39"/>
      <c r="BO91" s="39"/>
      <c r="BP91" s="170">
        <f t="shared" si="316"/>
        <v>0</v>
      </c>
      <c r="BR91" s="169"/>
      <c r="BS91" s="39"/>
      <c r="BT91" s="39">
        <f t="shared" si="317"/>
        <v>0</v>
      </c>
      <c r="BU91" s="39"/>
      <c r="BV91" s="39"/>
      <c r="BW91" s="39"/>
      <c r="BX91" s="170">
        <f t="shared" si="318"/>
        <v>0</v>
      </c>
      <c r="BZ91" s="169"/>
      <c r="CA91" s="39"/>
      <c r="CB91" s="39">
        <f t="shared" si="319"/>
        <v>0</v>
      </c>
      <c r="CC91" s="39"/>
      <c r="CD91" s="39"/>
      <c r="CE91" s="39"/>
      <c r="CF91" s="170">
        <f t="shared" si="320"/>
        <v>0</v>
      </c>
      <c r="CH91" s="169"/>
      <c r="CI91" s="192">
        <f t="shared" si="321"/>
        <v>6000</v>
      </c>
      <c r="CJ91" s="192">
        <f t="shared" si="321"/>
        <v>900</v>
      </c>
      <c r="CK91" s="192">
        <f t="shared" si="321"/>
        <v>4800</v>
      </c>
      <c r="CL91" s="192">
        <f t="shared" si="321"/>
        <v>7200</v>
      </c>
      <c r="CM91" s="192">
        <f t="shared" si="321"/>
        <v>0</v>
      </c>
      <c r="CN91" s="170">
        <f t="shared" si="322"/>
        <v>18900</v>
      </c>
      <c r="CO91" s="243" t="str">
        <f t="shared" si="276"/>
        <v>OK</v>
      </c>
    </row>
    <row r="92" spans="1:93" ht="15.75" thickBot="1" x14ac:dyDescent="0.3">
      <c r="A92" s="3"/>
      <c r="B92" s="41" t="s">
        <v>236</v>
      </c>
      <c r="C92" s="225" t="s">
        <v>269</v>
      </c>
      <c r="D92" s="225" t="s">
        <v>224</v>
      </c>
      <c r="E92" s="169">
        <v>5</v>
      </c>
      <c r="F92" s="39">
        <f t="shared" si="302"/>
        <v>600</v>
      </c>
      <c r="G92" s="39">
        <f t="shared" si="226"/>
        <v>90</v>
      </c>
      <c r="H92" s="39"/>
      <c r="I92" s="39"/>
      <c r="J92" s="39"/>
      <c r="K92" s="170">
        <f t="shared" si="227"/>
        <v>690</v>
      </c>
      <c r="L92" s="243" t="str">
        <f t="shared" si="33"/>
        <v>OK</v>
      </c>
      <c r="N92" s="169"/>
      <c r="O92" s="39"/>
      <c r="P92" s="39">
        <f t="shared" si="303"/>
        <v>0</v>
      </c>
      <c r="Q92" s="39"/>
      <c r="R92" s="39"/>
      <c r="S92" s="39"/>
      <c r="T92" s="170">
        <f t="shared" si="304"/>
        <v>0</v>
      </c>
      <c r="V92" s="169"/>
      <c r="W92" s="39"/>
      <c r="X92" s="39">
        <f t="shared" si="305"/>
        <v>0</v>
      </c>
      <c r="Y92" s="39"/>
      <c r="Z92" s="39"/>
      <c r="AA92" s="39"/>
      <c r="AB92" s="170">
        <f t="shared" si="306"/>
        <v>0</v>
      </c>
      <c r="AD92" s="169"/>
      <c r="AE92" s="39">
        <f>$F$92*0.7</f>
        <v>420</v>
      </c>
      <c r="AF92" s="39">
        <f t="shared" si="307"/>
        <v>63</v>
      </c>
      <c r="AG92" s="39"/>
      <c r="AH92" s="39"/>
      <c r="AI92" s="39"/>
      <c r="AJ92" s="170">
        <f t="shared" si="308"/>
        <v>483</v>
      </c>
      <c r="AL92" s="169"/>
      <c r="AM92" s="39">
        <f>$F$92*0.3</f>
        <v>180</v>
      </c>
      <c r="AN92" s="39">
        <f t="shared" si="309"/>
        <v>27</v>
      </c>
      <c r="AO92" s="39"/>
      <c r="AP92" s="39"/>
      <c r="AQ92" s="39"/>
      <c r="AR92" s="170">
        <f t="shared" si="310"/>
        <v>207</v>
      </c>
      <c r="AT92" s="169"/>
      <c r="AU92" s="39"/>
      <c r="AV92" s="39">
        <f t="shared" si="311"/>
        <v>0</v>
      </c>
      <c r="AW92" s="39"/>
      <c r="AX92" s="39"/>
      <c r="AY92" s="39"/>
      <c r="AZ92" s="170">
        <f t="shared" si="312"/>
        <v>0</v>
      </c>
      <c r="BB92" s="169"/>
      <c r="BC92" s="39"/>
      <c r="BD92" s="39">
        <f t="shared" si="313"/>
        <v>0</v>
      </c>
      <c r="BE92" s="39"/>
      <c r="BF92" s="39"/>
      <c r="BG92" s="39"/>
      <c r="BH92" s="170">
        <f t="shared" si="314"/>
        <v>0</v>
      </c>
      <c r="BJ92" s="169"/>
      <c r="BK92" s="39"/>
      <c r="BL92" s="39">
        <f t="shared" si="315"/>
        <v>0</v>
      </c>
      <c r="BM92" s="39"/>
      <c r="BN92" s="39"/>
      <c r="BO92" s="39"/>
      <c r="BP92" s="170">
        <f t="shared" si="316"/>
        <v>0</v>
      </c>
      <c r="BR92" s="169"/>
      <c r="BS92" s="39"/>
      <c r="BT92" s="39">
        <f t="shared" si="317"/>
        <v>0</v>
      </c>
      <c r="BU92" s="39"/>
      <c r="BV92" s="39"/>
      <c r="BW92" s="39"/>
      <c r="BX92" s="170">
        <f t="shared" si="318"/>
        <v>0</v>
      </c>
      <c r="BZ92" s="169"/>
      <c r="CA92" s="39"/>
      <c r="CB92" s="39">
        <f t="shared" si="319"/>
        <v>0</v>
      </c>
      <c r="CC92" s="39"/>
      <c r="CD92" s="39"/>
      <c r="CE92" s="39"/>
      <c r="CF92" s="170">
        <f t="shared" si="320"/>
        <v>0</v>
      </c>
      <c r="CH92" s="169"/>
      <c r="CI92" s="192">
        <f t="shared" si="321"/>
        <v>600</v>
      </c>
      <c r="CJ92" s="192">
        <f t="shared" si="321"/>
        <v>90</v>
      </c>
      <c r="CK92" s="192">
        <f t="shared" si="321"/>
        <v>0</v>
      </c>
      <c r="CL92" s="192">
        <f t="shared" si="321"/>
        <v>0</v>
      </c>
      <c r="CM92" s="192">
        <f t="shared" si="321"/>
        <v>0</v>
      </c>
      <c r="CN92" s="170">
        <f t="shared" si="322"/>
        <v>690</v>
      </c>
      <c r="CO92" s="243" t="str">
        <f t="shared" si="276"/>
        <v>OK</v>
      </c>
    </row>
    <row r="93" spans="1:93" ht="15.75" thickBot="1" x14ac:dyDescent="0.3">
      <c r="A93" s="3"/>
      <c r="B93" s="41" t="s">
        <v>340</v>
      </c>
      <c r="C93" s="225" t="s">
        <v>269</v>
      </c>
      <c r="D93" s="225" t="s">
        <v>271</v>
      </c>
      <c r="E93" s="169"/>
      <c r="F93" s="39">
        <f t="shared" si="302"/>
        <v>0</v>
      </c>
      <c r="G93" s="39">
        <f t="shared" si="226"/>
        <v>0</v>
      </c>
      <c r="H93" s="39"/>
      <c r="I93" s="39"/>
      <c r="J93" s="39"/>
      <c r="K93" s="170">
        <f t="shared" si="227"/>
        <v>0</v>
      </c>
      <c r="L93" s="243" t="str">
        <f t="shared" si="33"/>
        <v>OK</v>
      </c>
      <c r="N93" s="169"/>
      <c r="O93" s="39"/>
      <c r="P93" s="39">
        <f t="shared" si="303"/>
        <v>0</v>
      </c>
      <c r="Q93" s="39"/>
      <c r="R93" s="39"/>
      <c r="S93" s="39"/>
      <c r="T93" s="170">
        <f t="shared" si="304"/>
        <v>0</v>
      </c>
      <c r="V93" s="169"/>
      <c r="W93" s="39">
        <f>$F$93*0.2</f>
        <v>0</v>
      </c>
      <c r="X93" s="39">
        <f t="shared" si="305"/>
        <v>0</v>
      </c>
      <c r="Y93" s="39"/>
      <c r="Z93" s="39"/>
      <c r="AA93" s="39"/>
      <c r="AB93" s="170">
        <f t="shared" si="306"/>
        <v>0</v>
      </c>
      <c r="AD93" s="169"/>
      <c r="AE93" s="39">
        <f>$F$93*0.6</f>
        <v>0</v>
      </c>
      <c r="AF93" s="39">
        <f t="shared" si="307"/>
        <v>0</v>
      </c>
      <c r="AG93" s="39"/>
      <c r="AH93" s="39"/>
      <c r="AI93" s="39"/>
      <c r="AJ93" s="170">
        <f t="shared" si="308"/>
        <v>0</v>
      </c>
      <c r="AL93" s="169"/>
      <c r="AM93" s="39">
        <f>$F$93*0.2</f>
        <v>0</v>
      </c>
      <c r="AN93" s="39">
        <f t="shared" si="309"/>
        <v>0</v>
      </c>
      <c r="AO93" s="39"/>
      <c r="AP93" s="39"/>
      <c r="AQ93" s="39"/>
      <c r="AR93" s="170">
        <f t="shared" si="310"/>
        <v>0</v>
      </c>
      <c r="AT93" s="169"/>
      <c r="AU93" s="39"/>
      <c r="AV93" s="39">
        <f t="shared" si="311"/>
        <v>0</v>
      </c>
      <c r="AW93" s="39"/>
      <c r="AX93" s="39"/>
      <c r="AY93" s="39"/>
      <c r="AZ93" s="170">
        <f t="shared" si="312"/>
        <v>0</v>
      </c>
      <c r="BB93" s="169"/>
      <c r="BC93" s="39"/>
      <c r="BD93" s="39">
        <f t="shared" si="313"/>
        <v>0</v>
      </c>
      <c r="BE93" s="39"/>
      <c r="BF93" s="39"/>
      <c r="BG93" s="39"/>
      <c r="BH93" s="170">
        <f t="shared" si="314"/>
        <v>0</v>
      </c>
      <c r="BJ93" s="169"/>
      <c r="BK93" s="39"/>
      <c r="BL93" s="39">
        <f t="shared" si="315"/>
        <v>0</v>
      </c>
      <c r="BM93" s="39"/>
      <c r="BN93" s="39"/>
      <c r="BO93" s="39"/>
      <c r="BP93" s="170">
        <f t="shared" si="316"/>
        <v>0</v>
      </c>
      <c r="BR93" s="169"/>
      <c r="BS93" s="39"/>
      <c r="BT93" s="39">
        <f t="shared" si="317"/>
        <v>0</v>
      </c>
      <c r="BU93" s="39"/>
      <c r="BV93" s="39"/>
      <c r="BW93" s="39"/>
      <c r="BX93" s="170">
        <f t="shared" si="318"/>
        <v>0</v>
      </c>
      <c r="BZ93" s="169"/>
      <c r="CA93" s="39"/>
      <c r="CB93" s="39">
        <f t="shared" si="319"/>
        <v>0</v>
      </c>
      <c r="CC93" s="39"/>
      <c r="CD93" s="39"/>
      <c r="CE93" s="39"/>
      <c r="CF93" s="170">
        <f t="shared" si="320"/>
        <v>0</v>
      </c>
      <c r="CH93" s="169"/>
      <c r="CI93" s="192">
        <f t="shared" si="321"/>
        <v>0</v>
      </c>
      <c r="CJ93" s="192">
        <f t="shared" si="321"/>
        <v>0</v>
      </c>
      <c r="CK93" s="192">
        <f t="shared" si="321"/>
        <v>0</v>
      </c>
      <c r="CL93" s="192">
        <f t="shared" si="321"/>
        <v>0</v>
      </c>
      <c r="CM93" s="192">
        <f t="shared" si="321"/>
        <v>0</v>
      </c>
      <c r="CN93" s="170">
        <f t="shared" si="322"/>
        <v>0</v>
      </c>
      <c r="CO93" s="243" t="str">
        <f t="shared" si="276"/>
        <v>OK</v>
      </c>
    </row>
    <row r="94" spans="1:93" ht="15.75" thickBot="1" x14ac:dyDescent="0.3">
      <c r="A94" s="3"/>
      <c r="B94" s="41"/>
      <c r="C94" s="93"/>
      <c r="D94" s="7"/>
      <c r="E94" s="169"/>
      <c r="F94" s="39">
        <f t="shared" si="302"/>
        <v>0</v>
      </c>
      <c r="G94" s="39">
        <f t="shared" si="226"/>
        <v>0</v>
      </c>
      <c r="H94" s="39"/>
      <c r="I94" s="39"/>
      <c r="J94" s="39"/>
      <c r="K94" s="170">
        <f t="shared" si="227"/>
        <v>0</v>
      </c>
      <c r="L94" s="243" t="str">
        <f t="shared" ref="L94:L114" si="325">IF(F94+G94+H94+I94+J94=K94,"OK","ERROR")</f>
        <v>OK</v>
      </c>
      <c r="N94" s="169"/>
      <c r="O94" s="39"/>
      <c r="P94" s="39">
        <f t="shared" si="303"/>
        <v>0</v>
      </c>
      <c r="Q94" s="39"/>
      <c r="R94" s="39"/>
      <c r="S94" s="39"/>
      <c r="T94" s="170">
        <f t="shared" si="304"/>
        <v>0</v>
      </c>
      <c r="V94" s="169"/>
      <c r="W94" s="39"/>
      <c r="X94" s="39">
        <f t="shared" si="305"/>
        <v>0</v>
      </c>
      <c r="Y94" s="39"/>
      <c r="Z94" s="39"/>
      <c r="AA94" s="39"/>
      <c r="AB94" s="170">
        <f t="shared" si="306"/>
        <v>0</v>
      </c>
      <c r="AD94" s="169"/>
      <c r="AE94" s="39"/>
      <c r="AF94" s="39">
        <f t="shared" si="307"/>
        <v>0</v>
      </c>
      <c r="AG94" s="39"/>
      <c r="AH94" s="39"/>
      <c r="AI94" s="39"/>
      <c r="AJ94" s="170">
        <f t="shared" si="308"/>
        <v>0</v>
      </c>
      <c r="AL94" s="169"/>
      <c r="AM94" s="39"/>
      <c r="AN94" s="39">
        <f t="shared" si="309"/>
        <v>0</v>
      </c>
      <c r="AO94" s="39"/>
      <c r="AP94" s="39"/>
      <c r="AQ94" s="39"/>
      <c r="AR94" s="170">
        <f t="shared" si="310"/>
        <v>0</v>
      </c>
      <c r="AT94" s="169"/>
      <c r="AU94" s="39"/>
      <c r="AV94" s="39">
        <f t="shared" si="311"/>
        <v>0</v>
      </c>
      <c r="AW94" s="39"/>
      <c r="AX94" s="39"/>
      <c r="AY94" s="39"/>
      <c r="AZ94" s="170">
        <f t="shared" si="312"/>
        <v>0</v>
      </c>
      <c r="BB94" s="169"/>
      <c r="BC94" s="39"/>
      <c r="BD94" s="39">
        <f t="shared" si="313"/>
        <v>0</v>
      </c>
      <c r="BE94" s="39"/>
      <c r="BF94" s="39"/>
      <c r="BG94" s="39"/>
      <c r="BH94" s="170">
        <f t="shared" si="314"/>
        <v>0</v>
      </c>
      <c r="BJ94" s="169"/>
      <c r="BK94" s="39"/>
      <c r="BL94" s="39">
        <f t="shared" si="315"/>
        <v>0</v>
      </c>
      <c r="BM94" s="39"/>
      <c r="BN94" s="39"/>
      <c r="BO94" s="39"/>
      <c r="BP94" s="170">
        <f t="shared" si="316"/>
        <v>0</v>
      </c>
      <c r="BR94" s="169"/>
      <c r="BS94" s="39"/>
      <c r="BT94" s="39">
        <f t="shared" si="317"/>
        <v>0</v>
      </c>
      <c r="BU94" s="39"/>
      <c r="BV94" s="39"/>
      <c r="BW94" s="39"/>
      <c r="BX94" s="170">
        <f t="shared" si="318"/>
        <v>0</v>
      </c>
      <c r="BZ94" s="169"/>
      <c r="CA94" s="39"/>
      <c r="CB94" s="39">
        <f t="shared" si="319"/>
        <v>0</v>
      </c>
      <c r="CC94" s="39"/>
      <c r="CD94" s="39"/>
      <c r="CE94" s="39"/>
      <c r="CF94" s="170">
        <f t="shared" si="320"/>
        <v>0</v>
      </c>
      <c r="CH94" s="169"/>
      <c r="CI94" s="192">
        <f t="shared" si="321"/>
        <v>0</v>
      </c>
      <c r="CJ94" s="192">
        <f t="shared" si="321"/>
        <v>0</v>
      </c>
      <c r="CK94" s="192">
        <f t="shared" si="321"/>
        <v>0</v>
      </c>
      <c r="CL94" s="192">
        <f t="shared" si="321"/>
        <v>0</v>
      </c>
      <c r="CM94" s="192">
        <f t="shared" si="321"/>
        <v>0</v>
      </c>
      <c r="CN94" s="170">
        <f t="shared" si="322"/>
        <v>0</v>
      </c>
      <c r="CO94" s="243" t="str">
        <f t="shared" si="276"/>
        <v>OK</v>
      </c>
    </row>
    <row r="95" spans="1:93" ht="15.75" thickBot="1" x14ac:dyDescent="0.3">
      <c r="A95" s="3"/>
      <c r="B95" s="41"/>
      <c r="C95" s="93"/>
      <c r="D95" s="7"/>
      <c r="E95" s="169"/>
      <c r="F95" s="39">
        <f t="shared" si="302"/>
        <v>0</v>
      </c>
      <c r="G95" s="39">
        <f t="shared" si="226"/>
        <v>0</v>
      </c>
      <c r="H95" s="39"/>
      <c r="I95" s="39"/>
      <c r="J95" s="39"/>
      <c r="K95" s="170">
        <f t="shared" si="227"/>
        <v>0</v>
      </c>
      <c r="L95" s="243" t="str">
        <f t="shared" si="325"/>
        <v>OK</v>
      </c>
      <c r="N95" s="169"/>
      <c r="O95" s="39"/>
      <c r="P95" s="39">
        <f t="shared" si="303"/>
        <v>0</v>
      </c>
      <c r="Q95" s="39"/>
      <c r="R95" s="39"/>
      <c r="S95" s="39"/>
      <c r="T95" s="170">
        <f t="shared" si="304"/>
        <v>0</v>
      </c>
      <c r="V95" s="169"/>
      <c r="W95" s="39"/>
      <c r="X95" s="39">
        <f t="shared" si="305"/>
        <v>0</v>
      </c>
      <c r="Y95" s="39"/>
      <c r="Z95" s="39"/>
      <c r="AA95" s="39"/>
      <c r="AB95" s="170">
        <f t="shared" si="306"/>
        <v>0</v>
      </c>
      <c r="AD95" s="169"/>
      <c r="AE95" s="39"/>
      <c r="AF95" s="39">
        <f t="shared" si="307"/>
        <v>0</v>
      </c>
      <c r="AG95" s="39"/>
      <c r="AH95" s="39"/>
      <c r="AI95" s="39"/>
      <c r="AJ95" s="170">
        <f t="shared" si="308"/>
        <v>0</v>
      </c>
      <c r="AL95" s="169"/>
      <c r="AM95" s="39"/>
      <c r="AN95" s="39">
        <f t="shared" si="309"/>
        <v>0</v>
      </c>
      <c r="AO95" s="39"/>
      <c r="AP95" s="39"/>
      <c r="AQ95" s="39"/>
      <c r="AR95" s="170">
        <f t="shared" si="310"/>
        <v>0</v>
      </c>
      <c r="AT95" s="169"/>
      <c r="AU95" s="39"/>
      <c r="AV95" s="39">
        <f t="shared" si="311"/>
        <v>0</v>
      </c>
      <c r="AW95" s="39"/>
      <c r="AX95" s="39"/>
      <c r="AY95" s="39"/>
      <c r="AZ95" s="170">
        <f t="shared" si="312"/>
        <v>0</v>
      </c>
      <c r="BB95" s="169"/>
      <c r="BC95" s="39"/>
      <c r="BD95" s="39">
        <f t="shared" si="313"/>
        <v>0</v>
      </c>
      <c r="BE95" s="39"/>
      <c r="BF95" s="39"/>
      <c r="BG95" s="39"/>
      <c r="BH95" s="170">
        <f t="shared" si="314"/>
        <v>0</v>
      </c>
      <c r="BJ95" s="169"/>
      <c r="BK95" s="39"/>
      <c r="BL95" s="39">
        <f t="shared" si="315"/>
        <v>0</v>
      </c>
      <c r="BM95" s="39"/>
      <c r="BN95" s="39"/>
      <c r="BO95" s="39"/>
      <c r="BP95" s="170">
        <f t="shared" si="316"/>
        <v>0</v>
      </c>
      <c r="BR95" s="169"/>
      <c r="BS95" s="39"/>
      <c r="BT95" s="39">
        <f t="shared" si="317"/>
        <v>0</v>
      </c>
      <c r="BU95" s="39"/>
      <c r="BV95" s="39"/>
      <c r="BW95" s="39"/>
      <c r="BX95" s="170">
        <f t="shared" si="318"/>
        <v>0</v>
      </c>
      <c r="BZ95" s="169"/>
      <c r="CA95" s="39"/>
      <c r="CB95" s="39">
        <f t="shared" si="319"/>
        <v>0</v>
      </c>
      <c r="CC95" s="39"/>
      <c r="CD95" s="39"/>
      <c r="CE95" s="39"/>
      <c r="CF95" s="170">
        <f t="shared" si="320"/>
        <v>0</v>
      </c>
      <c r="CH95" s="169"/>
      <c r="CI95" s="192">
        <f t="shared" si="321"/>
        <v>0</v>
      </c>
      <c r="CJ95" s="192">
        <f t="shared" si="321"/>
        <v>0</v>
      </c>
      <c r="CK95" s="192">
        <f t="shared" si="321"/>
        <v>0</v>
      </c>
      <c r="CL95" s="192">
        <f t="shared" si="321"/>
        <v>0</v>
      </c>
      <c r="CM95" s="192">
        <f t="shared" si="321"/>
        <v>0</v>
      </c>
      <c r="CN95" s="170">
        <f t="shared" si="322"/>
        <v>0</v>
      </c>
      <c r="CO95" s="243" t="str">
        <f t="shared" si="276"/>
        <v>OK</v>
      </c>
    </row>
    <row r="96" spans="1:93" ht="15.75" thickBot="1" x14ac:dyDescent="0.3">
      <c r="A96" s="80"/>
      <c r="B96" s="136" t="s">
        <v>341</v>
      </c>
      <c r="C96" s="136"/>
      <c r="D96" s="137"/>
      <c r="E96" s="185"/>
      <c r="F96" s="155"/>
      <c r="G96" s="155"/>
      <c r="H96" s="155"/>
      <c r="I96" s="155"/>
      <c r="J96" s="155"/>
      <c r="K96" s="186"/>
      <c r="L96" s="243" t="str">
        <f t="shared" si="325"/>
        <v>OK</v>
      </c>
      <c r="N96" s="185"/>
      <c r="O96" s="155"/>
      <c r="P96" s="155"/>
      <c r="Q96" s="155"/>
      <c r="R96" s="155"/>
      <c r="S96" s="155"/>
      <c r="T96" s="186"/>
      <c r="V96" s="185"/>
      <c r="W96" s="155"/>
      <c r="X96" s="155"/>
      <c r="Y96" s="155"/>
      <c r="Z96" s="155"/>
      <c r="AA96" s="155"/>
      <c r="AB96" s="186"/>
      <c r="AD96" s="185"/>
      <c r="AE96" s="155"/>
      <c r="AF96" s="155"/>
      <c r="AG96" s="155"/>
      <c r="AH96" s="155"/>
      <c r="AI96" s="155"/>
      <c r="AJ96" s="186"/>
      <c r="AL96" s="185"/>
      <c r="AM96" s="155"/>
      <c r="AN96" s="155"/>
      <c r="AO96" s="155"/>
      <c r="AP96" s="155"/>
      <c r="AQ96" s="155"/>
      <c r="AR96" s="186"/>
      <c r="AT96" s="185"/>
      <c r="AU96" s="155"/>
      <c r="AV96" s="155"/>
      <c r="AW96" s="155"/>
      <c r="AX96" s="155"/>
      <c r="AY96" s="155"/>
      <c r="AZ96" s="186"/>
      <c r="BB96" s="185"/>
      <c r="BC96" s="155"/>
      <c r="BD96" s="155"/>
      <c r="BE96" s="155"/>
      <c r="BF96" s="155"/>
      <c r="BG96" s="155"/>
      <c r="BH96" s="186"/>
      <c r="BJ96" s="185"/>
      <c r="BK96" s="155"/>
      <c r="BL96" s="155"/>
      <c r="BM96" s="155"/>
      <c r="BN96" s="155"/>
      <c r="BO96" s="155"/>
      <c r="BP96" s="186"/>
      <c r="BR96" s="185"/>
      <c r="BS96" s="155"/>
      <c r="BT96" s="155"/>
      <c r="BU96" s="155"/>
      <c r="BV96" s="155"/>
      <c r="BW96" s="155"/>
      <c r="BX96" s="186"/>
      <c r="BZ96" s="185"/>
      <c r="CA96" s="155"/>
      <c r="CB96" s="155"/>
      <c r="CC96" s="155"/>
      <c r="CD96" s="155"/>
      <c r="CE96" s="155"/>
      <c r="CF96" s="186"/>
      <c r="CH96" s="185"/>
      <c r="CI96" s="155"/>
      <c r="CJ96" s="155"/>
      <c r="CK96" s="155"/>
      <c r="CL96" s="155"/>
      <c r="CM96" s="155"/>
      <c r="CN96" s="186"/>
      <c r="CO96" s="243" t="str">
        <f t="shared" si="276"/>
        <v>OK</v>
      </c>
    </row>
    <row r="97" spans="1:93" ht="30.75" thickBot="1" x14ac:dyDescent="0.3">
      <c r="A97" s="3"/>
      <c r="B97" s="41" t="s">
        <v>342</v>
      </c>
      <c r="C97" s="225" t="s">
        <v>430</v>
      </c>
      <c r="D97" s="225" t="s">
        <v>224</v>
      </c>
      <c r="E97" s="169">
        <v>8</v>
      </c>
      <c r="F97" s="39">
        <f t="shared" ref="F97:F105" si="326">E97*$C$2</f>
        <v>960</v>
      </c>
      <c r="G97" s="39">
        <f t="shared" si="226"/>
        <v>144</v>
      </c>
      <c r="H97" s="39"/>
      <c r="I97" s="39"/>
      <c r="J97" s="39"/>
      <c r="K97" s="170">
        <f t="shared" si="227"/>
        <v>1104</v>
      </c>
      <c r="L97" s="243" t="str">
        <f t="shared" si="325"/>
        <v>OK</v>
      </c>
      <c r="N97" s="169"/>
      <c r="O97" s="39"/>
      <c r="P97" s="39">
        <f t="shared" ref="P97:P109" si="327">O97*0.15</f>
        <v>0</v>
      </c>
      <c r="Q97" s="39"/>
      <c r="R97" s="39"/>
      <c r="S97" s="39"/>
      <c r="T97" s="170">
        <f t="shared" ref="T97:T105" si="328">O97+P97+Q97+R97+S97</f>
        <v>0</v>
      </c>
      <c r="V97" s="169"/>
      <c r="W97" s="39"/>
      <c r="X97" s="39">
        <f t="shared" ref="X97:X109" si="329">W97*0.15</f>
        <v>0</v>
      </c>
      <c r="Y97" s="39"/>
      <c r="Z97" s="39"/>
      <c r="AA97" s="39"/>
      <c r="AB97" s="170">
        <f t="shared" ref="AB97:AB105" si="330">W97+X97+Y97+Z97+AA97</f>
        <v>0</v>
      </c>
      <c r="AD97" s="169"/>
      <c r="AE97" s="39"/>
      <c r="AF97" s="39">
        <f t="shared" ref="AF97:AF109" si="331">AE97*0.15</f>
        <v>0</v>
      </c>
      <c r="AG97" s="39"/>
      <c r="AH97" s="39"/>
      <c r="AI97" s="39"/>
      <c r="AJ97" s="170">
        <f t="shared" ref="AJ97:AJ105" si="332">AE97+AF97+AG97+AH97+AI97</f>
        <v>0</v>
      </c>
      <c r="AL97" s="169"/>
      <c r="AM97" s="39">
        <f>F97</f>
        <v>960</v>
      </c>
      <c r="AN97" s="39">
        <f t="shared" ref="AN97:AN109" si="333">AM97*0.15</f>
        <v>144</v>
      </c>
      <c r="AO97" s="39"/>
      <c r="AP97" s="39"/>
      <c r="AQ97" s="39"/>
      <c r="AR97" s="170">
        <f t="shared" ref="AR97:AR105" si="334">AM97+AN97+AO97+AP97+AQ97</f>
        <v>1104</v>
      </c>
      <c r="AT97" s="169"/>
      <c r="AU97" s="39"/>
      <c r="AV97" s="39">
        <f t="shared" ref="AV97:AV109" si="335">AU97*0.15</f>
        <v>0</v>
      </c>
      <c r="AW97" s="39"/>
      <c r="AX97" s="39"/>
      <c r="AY97" s="39"/>
      <c r="AZ97" s="170">
        <f t="shared" ref="AZ97:AZ105" si="336">AU97+AV97+AW97+AX97+AY97</f>
        <v>0</v>
      </c>
      <c r="BB97" s="169"/>
      <c r="BC97" s="39"/>
      <c r="BD97" s="39">
        <f t="shared" ref="BD97:BD109" si="337">BC97*0.15</f>
        <v>0</v>
      </c>
      <c r="BE97" s="39"/>
      <c r="BF97" s="39"/>
      <c r="BG97" s="39"/>
      <c r="BH97" s="170">
        <f t="shared" ref="BH97:BH105" si="338">BC97+BD97+BE97+BF97+BG97</f>
        <v>0</v>
      </c>
      <c r="BJ97" s="169"/>
      <c r="BK97" s="39"/>
      <c r="BL97" s="39">
        <f t="shared" ref="BL97:BL109" si="339">BK97*0.15</f>
        <v>0</v>
      </c>
      <c r="BM97" s="39"/>
      <c r="BN97" s="39"/>
      <c r="BO97" s="39"/>
      <c r="BP97" s="170">
        <f t="shared" ref="BP97:BP105" si="340">BK97+BL97+BM97+BN97+BO97</f>
        <v>0</v>
      </c>
      <c r="BR97" s="169"/>
      <c r="BS97" s="39"/>
      <c r="BT97" s="39">
        <f t="shared" ref="BT97:BT109" si="341">BS97*0.15</f>
        <v>0</v>
      </c>
      <c r="BU97" s="39"/>
      <c r="BV97" s="39"/>
      <c r="BW97" s="39"/>
      <c r="BX97" s="170">
        <f t="shared" ref="BX97:BX105" si="342">BS97+BT97+BU97+BV97+BW97</f>
        <v>0</v>
      </c>
      <c r="BZ97" s="169"/>
      <c r="CA97" s="39"/>
      <c r="CB97" s="39">
        <f t="shared" ref="CB97:CB109" si="343">CA97*0.15</f>
        <v>0</v>
      </c>
      <c r="CC97" s="39"/>
      <c r="CD97" s="39"/>
      <c r="CE97" s="39"/>
      <c r="CF97" s="170">
        <f t="shared" ref="CF97:CF105" si="344">CA97+CB97+CC97+CD97+CE97</f>
        <v>0</v>
      </c>
      <c r="CH97" s="169"/>
      <c r="CI97" s="192">
        <f t="shared" ref="CI97:CM105" si="345">O97+W97+AE97+AM97+AU97+BC97+BK97+BS97+CA97</f>
        <v>960</v>
      </c>
      <c r="CJ97" s="192">
        <f t="shared" si="345"/>
        <v>144</v>
      </c>
      <c r="CK97" s="192">
        <f t="shared" si="345"/>
        <v>0</v>
      </c>
      <c r="CL97" s="192">
        <f t="shared" si="345"/>
        <v>0</v>
      </c>
      <c r="CM97" s="192">
        <f t="shared" si="345"/>
        <v>0</v>
      </c>
      <c r="CN97" s="170">
        <f t="shared" ref="CN97:CN105" si="346">CI97+CJ97+CK97+CL97+CM97</f>
        <v>1104</v>
      </c>
      <c r="CO97" s="243" t="str">
        <f t="shared" si="276"/>
        <v>OK</v>
      </c>
    </row>
    <row r="98" spans="1:93" ht="45.75" hidden="1" thickBot="1" x14ac:dyDescent="0.3">
      <c r="A98" s="3"/>
      <c r="B98" s="41" t="s">
        <v>242</v>
      </c>
      <c r="C98" s="225" t="s">
        <v>430</v>
      </c>
      <c r="D98" s="225" t="s">
        <v>432</v>
      </c>
      <c r="E98" s="169">
        <v>0</v>
      </c>
      <c r="F98" s="39">
        <f t="shared" si="326"/>
        <v>0</v>
      </c>
      <c r="G98" s="39">
        <f t="shared" si="226"/>
        <v>0</v>
      </c>
      <c r="H98" s="39"/>
      <c r="I98" s="39"/>
      <c r="J98" s="39"/>
      <c r="K98" s="170">
        <f t="shared" si="227"/>
        <v>0</v>
      </c>
      <c r="L98" s="243" t="str">
        <f t="shared" si="325"/>
        <v>OK</v>
      </c>
      <c r="N98" s="169"/>
      <c r="O98" s="39"/>
      <c r="P98" s="39">
        <f t="shared" si="327"/>
        <v>0</v>
      </c>
      <c r="Q98" s="39"/>
      <c r="R98" s="39"/>
      <c r="S98" s="39"/>
      <c r="T98" s="170">
        <f t="shared" si="328"/>
        <v>0</v>
      </c>
      <c r="V98" s="169"/>
      <c r="W98" s="39"/>
      <c r="X98" s="39">
        <f t="shared" si="329"/>
        <v>0</v>
      </c>
      <c r="Y98" s="39"/>
      <c r="Z98" s="39"/>
      <c r="AA98" s="39"/>
      <c r="AB98" s="170">
        <f t="shared" si="330"/>
        <v>0</v>
      </c>
      <c r="AD98" s="169"/>
      <c r="AE98" s="39"/>
      <c r="AF98" s="39">
        <f t="shared" si="331"/>
        <v>0</v>
      </c>
      <c r="AG98" s="39"/>
      <c r="AH98" s="39"/>
      <c r="AI98" s="39"/>
      <c r="AJ98" s="170">
        <f t="shared" si="332"/>
        <v>0</v>
      </c>
      <c r="AL98" s="169"/>
      <c r="AM98" s="39">
        <f>F98</f>
        <v>0</v>
      </c>
      <c r="AN98" s="39">
        <f t="shared" si="333"/>
        <v>0</v>
      </c>
      <c r="AO98" s="39"/>
      <c r="AP98" s="39"/>
      <c r="AQ98" s="39"/>
      <c r="AR98" s="170">
        <f t="shared" si="334"/>
        <v>0</v>
      </c>
      <c r="AT98" s="169"/>
      <c r="AU98" s="39"/>
      <c r="AV98" s="39">
        <f t="shared" si="335"/>
        <v>0</v>
      </c>
      <c r="AW98" s="39"/>
      <c r="AX98" s="39"/>
      <c r="AY98" s="39"/>
      <c r="AZ98" s="170">
        <f t="shared" si="336"/>
        <v>0</v>
      </c>
      <c r="BB98" s="169"/>
      <c r="BC98" s="39"/>
      <c r="BD98" s="39">
        <f t="shared" si="337"/>
        <v>0</v>
      </c>
      <c r="BE98" s="39"/>
      <c r="BF98" s="39"/>
      <c r="BG98" s="39"/>
      <c r="BH98" s="170">
        <f t="shared" si="338"/>
        <v>0</v>
      </c>
      <c r="BJ98" s="169"/>
      <c r="BK98" s="39"/>
      <c r="BL98" s="39">
        <f t="shared" si="339"/>
        <v>0</v>
      </c>
      <c r="BM98" s="39"/>
      <c r="BN98" s="39"/>
      <c r="BO98" s="39"/>
      <c r="BP98" s="170">
        <f t="shared" si="340"/>
        <v>0</v>
      </c>
      <c r="BR98" s="169"/>
      <c r="BS98" s="39"/>
      <c r="BT98" s="39">
        <f t="shared" si="341"/>
        <v>0</v>
      </c>
      <c r="BU98" s="39"/>
      <c r="BV98" s="39"/>
      <c r="BW98" s="39"/>
      <c r="BX98" s="170">
        <f t="shared" si="342"/>
        <v>0</v>
      </c>
      <c r="BZ98" s="169"/>
      <c r="CA98" s="39"/>
      <c r="CB98" s="39">
        <f t="shared" si="343"/>
        <v>0</v>
      </c>
      <c r="CC98" s="39"/>
      <c r="CD98" s="39"/>
      <c r="CE98" s="39"/>
      <c r="CF98" s="170">
        <f t="shared" si="344"/>
        <v>0</v>
      </c>
      <c r="CH98" s="169"/>
      <c r="CI98" s="192">
        <f t="shared" si="345"/>
        <v>0</v>
      </c>
      <c r="CJ98" s="192">
        <f t="shared" si="345"/>
        <v>0</v>
      </c>
      <c r="CK98" s="192">
        <f t="shared" si="345"/>
        <v>0</v>
      </c>
      <c r="CL98" s="192">
        <f t="shared" si="345"/>
        <v>0</v>
      </c>
      <c r="CM98" s="192">
        <f t="shared" si="345"/>
        <v>0</v>
      </c>
      <c r="CN98" s="170">
        <f t="shared" si="346"/>
        <v>0</v>
      </c>
      <c r="CO98" s="243" t="str">
        <f t="shared" si="276"/>
        <v>OK</v>
      </c>
    </row>
    <row r="99" spans="1:93" ht="45.75" thickBot="1" x14ac:dyDescent="0.3">
      <c r="A99" s="3"/>
      <c r="B99" s="41" t="s">
        <v>243</v>
      </c>
      <c r="C99" s="225" t="s">
        <v>430</v>
      </c>
      <c r="D99" s="225" t="s">
        <v>432</v>
      </c>
      <c r="E99" s="169">
        <v>40</v>
      </c>
      <c r="F99" s="39">
        <f t="shared" si="326"/>
        <v>4800</v>
      </c>
      <c r="G99" s="39">
        <f t="shared" si="226"/>
        <v>720</v>
      </c>
      <c r="H99" s="39"/>
      <c r="I99" s="39">
        <v>15000</v>
      </c>
      <c r="J99" s="39"/>
      <c r="K99" s="170">
        <f t="shared" si="227"/>
        <v>20520</v>
      </c>
      <c r="L99" s="243" t="str">
        <f t="shared" si="325"/>
        <v>OK</v>
      </c>
      <c r="N99" s="169"/>
      <c r="O99" s="39"/>
      <c r="P99" s="39">
        <f t="shared" si="327"/>
        <v>0</v>
      </c>
      <c r="Q99" s="39"/>
      <c r="R99" s="39"/>
      <c r="S99" s="39"/>
      <c r="T99" s="170">
        <f t="shared" si="328"/>
        <v>0</v>
      </c>
      <c r="V99" s="169"/>
      <c r="W99" s="39"/>
      <c r="X99" s="39">
        <f t="shared" si="329"/>
        <v>0</v>
      </c>
      <c r="Y99" s="39"/>
      <c r="Z99" s="39"/>
      <c r="AA99" s="39"/>
      <c r="AB99" s="170">
        <f t="shared" si="330"/>
        <v>0</v>
      </c>
      <c r="AD99" s="169"/>
      <c r="AE99" s="39"/>
      <c r="AF99" s="39">
        <f t="shared" si="331"/>
        <v>0</v>
      </c>
      <c r="AG99" s="39"/>
      <c r="AH99" s="39"/>
      <c r="AI99" s="39"/>
      <c r="AJ99" s="170">
        <f t="shared" si="332"/>
        <v>0</v>
      </c>
      <c r="AL99" s="169"/>
      <c r="AM99" s="39">
        <f>$F$99*0.5</f>
        <v>2400</v>
      </c>
      <c r="AN99" s="39">
        <f t="shared" si="333"/>
        <v>360</v>
      </c>
      <c r="AO99" s="39"/>
      <c r="AP99" s="39">
        <f>$I$99*0.5</f>
        <v>7500</v>
      </c>
      <c r="AQ99" s="39"/>
      <c r="AR99" s="170">
        <f t="shared" si="334"/>
        <v>10260</v>
      </c>
      <c r="AT99" s="169"/>
      <c r="AU99" s="39">
        <f>$F$99*0.5</f>
        <v>2400</v>
      </c>
      <c r="AV99" s="39">
        <f t="shared" si="335"/>
        <v>360</v>
      </c>
      <c r="AW99" s="39"/>
      <c r="AX99" s="39">
        <f>$I$99*0.5</f>
        <v>7500</v>
      </c>
      <c r="AY99" s="39"/>
      <c r="AZ99" s="170">
        <f t="shared" si="336"/>
        <v>10260</v>
      </c>
      <c r="BB99" s="169"/>
      <c r="BC99" s="39"/>
      <c r="BD99" s="39">
        <f t="shared" si="337"/>
        <v>0</v>
      </c>
      <c r="BE99" s="39"/>
      <c r="BF99" s="39"/>
      <c r="BG99" s="39"/>
      <c r="BH99" s="170">
        <f t="shared" si="338"/>
        <v>0</v>
      </c>
      <c r="BJ99" s="169"/>
      <c r="BK99" s="39"/>
      <c r="BL99" s="39">
        <f t="shared" si="339"/>
        <v>0</v>
      </c>
      <c r="BM99" s="39"/>
      <c r="BN99" s="39"/>
      <c r="BO99" s="39"/>
      <c r="BP99" s="170">
        <f t="shared" si="340"/>
        <v>0</v>
      </c>
      <c r="BR99" s="169"/>
      <c r="BS99" s="39"/>
      <c r="BT99" s="39">
        <f t="shared" si="341"/>
        <v>0</v>
      </c>
      <c r="BU99" s="39"/>
      <c r="BV99" s="39"/>
      <c r="BW99" s="39"/>
      <c r="BX99" s="170">
        <f t="shared" si="342"/>
        <v>0</v>
      </c>
      <c r="BZ99" s="169"/>
      <c r="CA99" s="39"/>
      <c r="CB99" s="39">
        <f t="shared" si="343"/>
        <v>0</v>
      </c>
      <c r="CC99" s="39"/>
      <c r="CD99" s="39"/>
      <c r="CE99" s="39"/>
      <c r="CF99" s="170">
        <f t="shared" si="344"/>
        <v>0</v>
      </c>
      <c r="CH99" s="169"/>
      <c r="CI99" s="192">
        <f t="shared" si="345"/>
        <v>4800</v>
      </c>
      <c r="CJ99" s="192">
        <f t="shared" si="345"/>
        <v>720</v>
      </c>
      <c r="CK99" s="192">
        <f t="shared" si="345"/>
        <v>0</v>
      </c>
      <c r="CL99" s="192">
        <f t="shared" si="345"/>
        <v>15000</v>
      </c>
      <c r="CM99" s="192">
        <f t="shared" si="345"/>
        <v>0</v>
      </c>
      <c r="CN99" s="170">
        <f t="shared" si="346"/>
        <v>20520</v>
      </c>
      <c r="CO99" s="243" t="str">
        <f t="shared" si="276"/>
        <v>OK</v>
      </c>
    </row>
    <row r="100" spans="1:93" ht="45.75" thickBot="1" x14ac:dyDescent="0.3">
      <c r="A100" s="3"/>
      <c r="B100" s="41" t="s">
        <v>346</v>
      </c>
      <c r="C100" s="225" t="s">
        <v>430</v>
      </c>
      <c r="D100" s="225" t="s">
        <v>432</v>
      </c>
      <c r="E100" s="169">
        <v>5</v>
      </c>
      <c r="F100" s="39">
        <f t="shared" si="326"/>
        <v>600</v>
      </c>
      <c r="G100" s="39">
        <f t="shared" si="226"/>
        <v>90</v>
      </c>
      <c r="H100" s="39"/>
      <c r="I100" s="39"/>
      <c r="J100" s="39"/>
      <c r="K100" s="170">
        <f t="shared" si="227"/>
        <v>690</v>
      </c>
      <c r="L100" s="243" t="str">
        <f t="shared" si="325"/>
        <v>OK</v>
      </c>
      <c r="N100" s="169"/>
      <c r="O100" s="39"/>
      <c r="P100" s="39">
        <f t="shared" si="327"/>
        <v>0</v>
      </c>
      <c r="Q100" s="39"/>
      <c r="R100" s="39"/>
      <c r="S100" s="39"/>
      <c r="T100" s="170">
        <f t="shared" si="328"/>
        <v>0</v>
      </c>
      <c r="V100" s="169"/>
      <c r="W100" s="39"/>
      <c r="X100" s="39">
        <f t="shared" si="329"/>
        <v>0</v>
      </c>
      <c r="Y100" s="39"/>
      <c r="Z100" s="39"/>
      <c r="AA100" s="39"/>
      <c r="AB100" s="170">
        <f t="shared" si="330"/>
        <v>0</v>
      </c>
      <c r="AD100" s="169"/>
      <c r="AE100" s="39"/>
      <c r="AF100" s="39">
        <f t="shared" si="331"/>
        <v>0</v>
      </c>
      <c r="AG100" s="39"/>
      <c r="AH100" s="39"/>
      <c r="AI100" s="39"/>
      <c r="AJ100" s="170">
        <f t="shared" si="332"/>
        <v>0</v>
      </c>
      <c r="AL100" s="169"/>
      <c r="AM100" s="39"/>
      <c r="AN100" s="39">
        <f t="shared" si="333"/>
        <v>0</v>
      </c>
      <c r="AO100" s="39"/>
      <c r="AP100" s="39"/>
      <c r="AQ100" s="39"/>
      <c r="AR100" s="170">
        <f t="shared" si="334"/>
        <v>0</v>
      </c>
      <c r="AT100" s="169"/>
      <c r="AU100" s="39">
        <f>F100</f>
        <v>600</v>
      </c>
      <c r="AV100" s="39">
        <f t="shared" si="335"/>
        <v>90</v>
      </c>
      <c r="AW100" s="39"/>
      <c r="AX100" s="39"/>
      <c r="AY100" s="39"/>
      <c r="AZ100" s="170">
        <f t="shared" si="336"/>
        <v>690</v>
      </c>
      <c r="BB100" s="169"/>
      <c r="BC100" s="39"/>
      <c r="BD100" s="39">
        <f t="shared" si="337"/>
        <v>0</v>
      </c>
      <c r="BE100" s="39"/>
      <c r="BF100" s="39"/>
      <c r="BG100" s="39"/>
      <c r="BH100" s="170">
        <f t="shared" si="338"/>
        <v>0</v>
      </c>
      <c r="BJ100" s="169"/>
      <c r="BK100" s="39"/>
      <c r="BL100" s="39">
        <f t="shared" si="339"/>
        <v>0</v>
      </c>
      <c r="BM100" s="39"/>
      <c r="BN100" s="39"/>
      <c r="BO100" s="39"/>
      <c r="BP100" s="170">
        <f t="shared" si="340"/>
        <v>0</v>
      </c>
      <c r="BR100" s="169"/>
      <c r="BS100" s="39"/>
      <c r="BT100" s="39">
        <f t="shared" si="341"/>
        <v>0</v>
      </c>
      <c r="BU100" s="39"/>
      <c r="BV100" s="39"/>
      <c r="BW100" s="39"/>
      <c r="BX100" s="170">
        <f t="shared" si="342"/>
        <v>0</v>
      </c>
      <c r="BZ100" s="169"/>
      <c r="CA100" s="39"/>
      <c r="CB100" s="39">
        <f t="shared" si="343"/>
        <v>0</v>
      </c>
      <c r="CC100" s="39"/>
      <c r="CD100" s="39"/>
      <c r="CE100" s="39"/>
      <c r="CF100" s="170">
        <f t="shared" si="344"/>
        <v>0</v>
      </c>
      <c r="CH100" s="169"/>
      <c r="CI100" s="192">
        <f t="shared" si="345"/>
        <v>600</v>
      </c>
      <c r="CJ100" s="192">
        <f t="shared" si="345"/>
        <v>90</v>
      </c>
      <c r="CK100" s="192">
        <f t="shared" si="345"/>
        <v>0</v>
      </c>
      <c r="CL100" s="192">
        <f t="shared" si="345"/>
        <v>0</v>
      </c>
      <c r="CM100" s="192">
        <f t="shared" si="345"/>
        <v>0</v>
      </c>
      <c r="CN100" s="170">
        <f t="shared" si="346"/>
        <v>690</v>
      </c>
      <c r="CO100" s="243" t="str">
        <f t="shared" si="276"/>
        <v>OK</v>
      </c>
    </row>
    <row r="101" spans="1:93" ht="15.75" thickBot="1" x14ac:dyDescent="0.3">
      <c r="A101" s="3"/>
      <c r="B101" s="41" t="s">
        <v>348</v>
      </c>
      <c r="C101" s="225" t="s">
        <v>430</v>
      </c>
      <c r="D101" s="225" t="s">
        <v>271</v>
      </c>
      <c r="E101" s="169">
        <v>2</v>
      </c>
      <c r="F101" s="39">
        <f t="shared" si="326"/>
        <v>240</v>
      </c>
      <c r="G101" s="39">
        <f t="shared" si="226"/>
        <v>36</v>
      </c>
      <c r="H101" s="39"/>
      <c r="I101" s="39"/>
      <c r="J101" s="39"/>
      <c r="K101" s="170">
        <f t="shared" si="227"/>
        <v>276</v>
      </c>
      <c r="L101" s="243" t="str">
        <f t="shared" si="325"/>
        <v>OK</v>
      </c>
      <c r="N101" s="169"/>
      <c r="O101" s="39"/>
      <c r="P101" s="39">
        <f t="shared" si="327"/>
        <v>0</v>
      </c>
      <c r="Q101" s="39"/>
      <c r="R101" s="39"/>
      <c r="S101" s="39"/>
      <c r="T101" s="170">
        <f t="shared" si="328"/>
        <v>0</v>
      </c>
      <c r="V101" s="169"/>
      <c r="W101" s="39"/>
      <c r="X101" s="39">
        <f t="shared" si="329"/>
        <v>0</v>
      </c>
      <c r="Y101" s="39"/>
      <c r="Z101" s="39"/>
      <c r="AA101" s="39"/>
      <c r="AB101" s="170">
        <f t="shared" si="330"/>
        <v>0</v>
      </c>
      <c r="AD101" s="169"/>
      <c r="AE101" s="39"/>
      <c r="AF101" s="39">
        <f t="shared" si="331"/>
        <v>0</v>
      </c>
      <c r="AG101" s="39"/>
      <c r="AH101" s="39"/>
      <c r="AI101" s="39"/>
      <c r="AJ101" s="170">
        <f t="shared" si="332"/>
        <v>0</v>
      </c>
      <c r="AL101" s="169"/>
      <c r="AM101" s="39"/>
      <c r="AN101" s="39">
        <f t="shared" si="333"/>
        <v>0</v>
      </c>
      <c r="AO101" s="39"/>
      <c r="AP101" s="39"/>
      <c r="AQ101" s="39"/>
      <c r="AR101" s="170">
        <f t="shared" si="334"/>
        <v>0</v>
      </c>
      <c r="AT101" s="169"/>
      <c r="AU101" s="39">
        <f>F101</f>
        <v>240</v>
      </c>
      <c r="AV101" s="39">
        <f t="shared" si="335"/>
        <v>36</v>
      </c>
      <c r="AW101" s="39"/>
      <c r="AX101" s="39"/>
      <c r="AY101" s="39"/>
      <c r="AZ101" s="170">
        <f t="shared" si="336"/>
        <v>276</v>
      </c>
      <c r="BB101" s="169"/>
      <c r="BC101" s="39"/>
      <c r="BD101" s="39">
        <f t="shared" si="337"/>
        <v>0</v>
      </c>
      <c r="BE101" s="39"/>
      <c r="BF101" s="39"/>
      <c r="BG101" s="39"/>
      <c r="BH101" s="170">
        <f t="shared" si="338"/>
        <v>0</v>
      </c>
      <c r="BJ101" s="169"/>
      <c r="BK101" s="39"/>
      <c r="BL101" s="39">
        <f t="shared" si="339"/>
        <v>0</v>
      </c>
      <c r="BM101" s="39"/>
      <c r="BN101" s="39"/>
      <c r="BO101" s="39"/>
      <c r="BP101" s="170">
        <f t="shared" si="340"/>
        <v>0</v>
      </c>
      <c r="BR101" s="169"/>
      <c r="BS101" s="39"/>
      <c r="BT101" s="39">
        <f t="shared" si="341"/>
        <v>0</v>
      </c>
      <c r="BU101" s="39"/>
      <c r="BV101" s="39"/>
      <c r="BW101" s="39"/>
      <c r="BX101" s="170">
        <f t="shared" si="342"/>
        <v>0</v>
      </c>
      <c r="BZ101" s="169"/>
      <c r="CA101" s="39"/>
      <c r="CB101" s="39">
        <f t="shared" si="343"/>
        <v>0</v>
      </c>
      <c r="CC101" s="39"/>
      <c r="CD101" s="39"/>
      <c r="CE101" s="39"/>
      <c r="CF101" s="170">
        <f t="shared" si="344"/>
        <v>0</v>
      </c>
      <c r="CH101" s="169"/>
      <c r="CI101" s="192">
        <f t="shared" si="345"/>
        <v>240</v>
      </c>
      <c r="CJ101" s="192">
        <f t="shared" si="345"/>
        <v>36</v>
      </c>
      <c r="CK101" s="192">
        <f t="shared" si="345"/>
        <v>0</v>
      </c>
      <c r="CL101" s="192">
        <f t="shared" si="345"/>
        <v>0</v>
      </c>
      <c r="CM101" s="192">
        <f t="shared" si="345"/>
        <v>0</v>
      </c>
      <c r="CN101" s="170">
        <f t="shared" si="346"/>
        <v>276</v>
      </c>
      <c r="CO101" s="243" t="str">
        <f t="shared" si="276"/>
        <v>OK</v>
      </c>
    </row>
    <row r="102" spans="1:93" ht="45.75" thickBot="1" x14ac:dyDescent="0.3">
      <c r="A102" s="3"/>
      <c r="B102" s="41" t="s">
        <v>266</v>
      </c>
      <c r="C102" s="225" t="s">
        <v>430</v>
      </c>
      <c r="D102" s="225" t="s">
        <v>432</v>
      </c>
      <c r="E102" s="169">
        <v>3</v>
      </c>
      <c r="F102" s="39">
        <f t="shared" si="326"/>
        <v>360</v>
      </c>
      <c r="G102" s="39">
        <f t="shared" si="226"/>
        <v>54</v>
      </c>
      <c r="H102" s="39"/>
      <c r="I102" s="39"/>
      <c r="J102" s="39"/>
      <c r="K102" s="170">
        <f t="shared" si="227"/>
        <v>414</v>
      </c>
      <c r="L102" s="243" t="str">
        <f t="shared" si="325"/>
        <v>OK</v>
      </c>
      <c r="N102" s="169"/>
      <c r="O102" s="39"/>
      <c r="P102" s="39">
        <f t="shared" si="327"/>
        <v>0</v>
      </c>
      <c r="Q102" s="39"/>
      <c r="R102" s="39"/>
      <c r="S102" s="39"/>
      <c r="T102" s="170">
        <f t="shared" si="328"/>
        <v>0</v>
      </c>
      <c r="V102" s="169"/>
      <c r="W102" s="39"/>
      <c r="X102" s="39">
        <f t="shared" si="329"/>
        <v>0</v>
      </c>
      <c r="Y102" s="39"/>
      <c r="Z102" s="39"/>
      <c r="AA102" s="39"/>
      <c r="AB102" s="170">
        <f t="shared" si="330"/>
        <v>0</v>
      </c>
      <c r="AD102" s="169"/>
      <c r="AE102" s="39"/>
      <c r="AF102" s="39">
        <f t="shared" si="331"/>
        <v>0</v>
      </c>
      <c r="AG102" s="39"/>
      <c r="AH102" s="39"/>
      <c r="AI102" s="39"/>
      <c r="AJ102" s="170">
        <f t="shared" si="332"/>
        <v>0</v>
      </c>
      <c r="AL102" s="169"/>
      <c r="AM102" s="39"/>
      <c r="AN102" s="39">
        <f t="shared" si="333"/>
        <v>0</v>
      </c>
      <c r="AO102" s="39"/>
      <c r="AP102" s="39"/>
      <c r="AQ102" s="39"/>
      <c r="AR102" s="170">
        <f t="shared" si="334"/>
        <v>0</v>
      </c>
      <c r="AT102" s="169"/>
      <c r="AU102" s="39">
        <f>F102</f>
        <v>360</v>
      </c>
      <c r="AV102" s="39">
        <f t="shared" si="335"/>
        <v>54</v>
      </c>
      <c r="AW102" s="39"/>
      <c r="AX102" s="39"/>
      <c r="AY102" s="39"/>
      <c r="AZ102" s="170">
        <f t="shared" si="336"/>
        <v>414</v>
      </c>
      <c r="BB102" s="169"/>
      <c r="BC102" s="39"/>
      <c r="BD102" s="39">
        <f t="shared" si="337"/>
        <v>0</v>
      </c>
      <c r="BE102" s="39"/>
      <c r="BF102" s="39"/>
      <c r="BG102" s="39"/>
      <c r="BH102" s="170">
        <f t="shared" si="338"/>
        <v>0</v>
      </c>
      <c r="BJ102" s="169"/>
      <c r="BK102" s="39"/>
      <c r="BL102" s="39">
        <f t="shared" si="339"/>
        <v>0</v>
      </c>
      <c r="BM102" s="39"/>
      <c r="BN102" s="39"/>
      <c r="BO102" s="39"/>
      <c r="BP102" s="170">
        <f t="shared" si="340"/>
        <v>0</v>
      </c>
      <c r="BR102" s="169"/>
      <c r="BS102" s="39"/>
      <c r="BT102" s="39">
        <f t="shared" si="341"/>
        <v>0</v>
      </c>
      <c r="BU102" s="39"/>
      <c r="BV102" s="39"/>
      <c r="BW102" s="39"/>
      <c r="BX102" s="170">
        <f t="shared" si="342"/>
        <v>0</v>
      </c>
      <c r="BZ102" s="169"/>
      <c r="CA102" s="39"/>
      <c r="CB102" s="39">
        <f t="shared" si="343"/>
        <v>0</v>
      </c>
      <c r="CC102" s="39"/>
      <c r="CD102" s="39"/>
      <c r="CE102" s="39"/>
      <c r="CF102" s="170">
        <f t="shared" si="344"/>
        <v>0</v>
      </c>
      <c r="CH102" s="169"/>
      <c r="CI102" s="192">
        <f t="shared" si="345"/>
        <v>360</v>
      </c>
      <c r="CJ102" s="192">
        <f t="shared" si="345"/>
        <v>54</v>
      </c>
      <c r="CK102" s="192">
        <f t="shared" si="345"/>
        <v>0</v>
      </c>
      <c r="CL102" s="192">
        <f t="shared" si="345"/>
        <v>0</v>
      </c>
      <c r="CM102" s="192">
        <f t="shared" si="345"/>
        <v>0</v>
      </c>
      <c r="CN102" s="170">
        <f t="shared" si="346"/>
        <v>414</v>
      </c>
      <c r="CO102" s="243" t="str">
        <f t="shared" si="276"/>
        <v>OK</v>
      </c>
    </row>
    <row r="103" spans="1:93" ht="15.75" thickBot="1" x14ac:dyDescent="0.3">
      <c r="A103" s="3"/>
      <c r="B103" s="41" t="s">
        <v>133</v>
      </c>
      <c r="C103" s="225" t="s">
        <v>430</v>
      </c>
      <c r="D103" s="225" t="s">
        <v>269</v>
      </c>
      <c r="E103" s="169"/>
      <c r="F103" s="39">
        <f t="shared" si="326"/>
        <v>0</v>
      </c>
      <c r="G103" s="39">
        <f t="shared" si="226"/>
        <v>0</v>
      </c>
      <c r="H103" s="39"/>
      <c r="I103" s="39"/>
      <c r="J103" s="39"/>
      <c r="K103" s="170">
        <f t="shared" si="227"/>
        <v>0</v>
      </c>
      <c r="L103" s="243" t="str">
        <f t="shared" si="325"/>
        <v>OK</v>
      </c>
      <c r="N103" s="169"/>
      <c r="O103" s="39"/>
      <c r="P103" s="39">
        <f t="shared" si="327"/>
        <v>0</v>
      </c>
      <c r="Q103" s="39"/>
      <c r="R103" s="39"/>
      <c r="S103" s="39"/>
      <c r="T103" s="170">
        <f t="shared" si="328"/>
        <v>0</v>
      </c>
      <c r="V103" s="169"/>
      <c r="W103" s="39"/>
      <c r="X103" s="39">
        <f t="shared" si="329"/>
        <v>0</v>
      </c>
      <c r="Y103" s="39"/>
      <c r="Z103" s="39"/>
      <c r="AA103" s="39"/>
      <c r="AB103" s="170">
        <f t="shared" si="330"/>
        <v>0</v>
      </c>
      <c r="AD103" s="169"/>
      <c r="AE103" s="39"/>
      <c r="AF103" s="39">
        <f t="shared" si="331"/>
        <v>0</v>
      </c>
      <c r="AG103" s="39"/>
      <c r="AH103" s="39"/>
      <c r="AI103" s="39"/>
      <c r="AJ103" s="170">
        <f t="shared" si="332"/>
        <v>0</v>
      </c>
      <c r="AL103" s="169"/>
      <c r="AM103" s="39">
        <f>$F$103*0.5</f>
        <v>0</v>
      </c>
      <c r="AN103" s="39">
        <f t="shared" si="333"/>
        <v>0</v>
      </c>
      <c r="AO103" s="39"/>
      <c r="AP103" s="39"/>
      <c r="AQ103" s="39"/>
      <c r="AR103" s="170">
        <f t="shared" si="334"/>
        <v>0</v>
      </c>
      <c r="AT103" s="169"/>
      <c r="AU103" s="39">
        <f>$F$103*0.5</f>
        <v>0</v>
      </c>
      <c r="AV103" s="39">
        <f t="shared" si="335"/>
        <v>0</v>
      </c>
      <c r="AW103" s="39"/>
      <c r="AX103" s="39"/>
      <c r="AY103" s="39"/>
      <c r="AZ103" s="170">
        <f t="shared" si="336"/>
        <v>0</v>
      </c>
      <c r="BB103" s="169"/>
      <c r="BC103" s="39"/>
      <c r="BD103" s="39">
        <f t="shared" si="337"/>
        <v>0</v>
      </c>
      <c r="BE103" s="39"/>
      <c r="BF103" s="39"/>
      <c r="BG103" s="39"/>
      <c r="BH103" s="170">
        <f t="shared" si="338"/>
        <v>0</v>
      </c>
      <c r="BJ103" s="169"/>
      <c r="BK103" s="39"/>
      <c r="BL103" s="39">
        <f t="shared" si="339"/>
        <v>0</v>
      </c>
      <c r="BM103" s="39"/>
      <c r="BN103" s="39"/>
      <c r="BO103" s="39"/>
      <c r="BP103" s="170">
        <f t="shared" si="340"/>
        <v>0</v>
      </c>
      <c r="BR103" s="169"/>
      <c r="BS103" s="39"/>
      <c r="BT103" s="39">
        <f t="shared" si="341"/>
        <v>0</v>
      </c>
      <c r="BU103" s="39"/>
      <c r="BV103" s="39"/>
      <c r="BW103" s="39"/>
      <c r="BX103" s="170">
        <f t="shared" si="342"/>
        <v>0</v>
      </c>
      <c r="BZ103" s="169"/>
      <c r="CA103" s="39"/>
      <c r="CB103" s="39">
        <f t="shared" si="343"/>
        <v>0</v>
      </c>
      <c r="CC103" s="39"/>
      <c r="CD103" s="39"/>
      <c r="CE103" s="39"/>
      <c r="CF103" s="170">
        <f t="shared" si="344"/>
        <v>0</v>
      </c>
      <c r="CH103" s="169"/>
      <c r="CI103" s="192">
        <f t="shared" si="345"/>
        <v>0</v>
      </c>
      <c r="CJ103" s="192">
        <f t="shared" si="345"/>
        <v>0</v>
      </c>
      <c r="CK103" s="192">
        <f t="shared" si="345"/>
        <v>0</v>
      </c>
      <c r="CL103" s="192">
        <f t="shared" si="345"/>
        <v>0</v>
      </c>
      <c r="CM103" s="192">
        <f t="shared" si="345"/>
        <v>0</v>
      </c>
      <c r="CN103" s="170">
        <f t="shared" si="346"/>
        <v>0</v>
      </c>
      <c r="CO103" s="243" t="str">
        <f t="shared" si="276"/>
        <v>OK</v>
      </c>
    </row>
    <row r="104" spans="1:93" ht="15.75" thickBot="1" x14ac:dyDescent="0.3">
      <c r="A104" s="3"/>
      <c r="B104" s="41"/>
      <c r="C104" s="93"/>
      <c r="D104" s="7"/>
      <c r="E104" s="169"/>
      <c r="F104" s="39">
        <f t="shared" si="326"/>
        <v>0</v>
      </c>
      <c r="G104" s="39">
        <f t="shared" si="226"/>
        <v>0</v>
      </c>
      <c r="H104" s="39"/>
      <c r="I104" s="39"/>
      <c r="J104" s="39"/>
      <c r="K104" s="170">
        <f t="shared" si="227"/>
        <v>0</v>
      </c>
      <c r="L104" s="243" t="str">
        <f t="shared" si="325"/>
        <v>OK</v>
      </c>
      <c r="N104" s="169"/>
      <c r="O104" s="39"/>
      <c r="P104" s="39">
        <f t="shared" si="327"/>
        <v>0</v>
      </c>
      <c r="Q104" s="39"/>
      <c r="R104" s="39"/>
      <c r="S104" s="39"/>
      <c r="T104" s="170">
        <f t="shared" si="328"/>
        <v>0</v>
      </c>
      <c r="V104" s="169"/>
      <c r="W104" s="39"/>
      <c r="X104" s="39">
        <f t="shared" si="329"/>
        <v>0</v>
      </c>
      <c r="Y104" s="39"/>
      <c r="Z104" s="39"/>
      <c r="AA104" s="39"/>
      <c r="AB104" s="170">
        <f t="shared" si="330"/>
        <v>0</v>
      </c>
      <c r="AD104" s="169"/>
      <c r="AE104" s="39"/>
      <c r="AF104" s="39">
        <f t="shared" si="331"/>
        <v>0</v>
      </c>
      <c r="AG104" s="39"/>
      <c r="AH104" s="39"/>
      <c r="AI104" s="39"/>
      <c r="AJ104" s="170">
        <f t="shared" si="332"/>
        <v>0</v>
      </c>
      <c r="AL104" s="169"/>
      <c r="AM104" s="39"/>
      <c r="AN104" s="39">
        <f t="shared" si="333"/>
        <v>0</v>
      </c>
      <c r="AO104" s="39"/>
      <c r="AP104" s="39"/>
      <c r="AQ104" s="39"/>
      <c r="AR104" s="170">
        <f t="shared" si="334"/>
        <v>0</v>
      </c>
      <c r="AT104" s="169"/>
      <c r="AU104" s="39"/>
      <c r="AV104" s="39">
        <f t="shared" si="335"/>
        <v>0</v>
      </c>
      <c r="AW104" s="39"/>
      <c r="AX104" s="39"/>
      <c r="AY104" s="39"/>
      <c r="AZ104" s="170">
        <f t="shared" si="336"/>
        <v>0</v>
      </c>
      <c r="BB104" s="169"/>
      <c r="BC104" s="39"/>
      <c r="BD104" s="39">
        <f t="shared" si="337"/>
        <v>0</v>
      </c>
      <c r="BE104" s="39"/>
      <c r="BF104" s="39"/>
      <c r="BG104" s="39"/>
      <c r="BH104" s="170">
        <f t="shared" si="338"/>
        <v>0</v>
      </c>
      <c r="BJ104" s="169"/>
      <c r="BK104" s="39"/>
      <c r="BL104" s="39">
        <f t="shared" si="339"/>
        <v>0</v>
      </c>
      <c r="BM104" s="39"/>
      <c r="BN104" s="39"/>
      <c r="BO104" s="39"/>
      <c r="BP104" s="170">
        <f t="shared" si="340"/>
        <v>0</v>
      </c>
      <c r="BR104" s="169"/>
      <c r="BS104" s="39"/>
      <c r="BT104" s="39">
        <f t="shared" si="341"/>
        <v>0</v>
      </c>
      <c r="BU104" s="39"/>
      <c r="BV104" s="39"/>
      <c r="BW104" s="39"/>
      <c r="BX104" s="170">
        <f t="shared" si="342"/>
        <v>0</v>
      </c>
      <c r="BZ104" s="169"/>
      <c r="CA104" s="39"/>
      <c r="CB104" s="39">
        <f t="shared" si="343"/>
        <v>0</v>
      </c>
      <c r="CC104" s="39"/>
      <c r="CD104" s="39"/>
      <c r="CE104" s="39"/>
      <c r="CF104" s="170">
        <f t="shared" si="344"/>
        <v>0</v>
      </c>
      <c r="CH104" s="169"/>
      <c r="CI104" s="192">
        <f t="shared" si="345"/>
        <v>0</v>
      </c>
      <c r="CJ104" s="192">
        <f t="shared" si="345"/>
        <v>0</v>
      </c>
      <c r="CK104" s="192">
        <f t="shared" si="345"/>
        <v>0</v>
      </c>
      <c r="CL104" s="192">
        <f t="shared" si="345"/>
        <v>0</v>
      </c>
      <c r="CM104" s="192">
        <f t="shared" si="345"/>
        <v>0</v>
      </c>
      <c r="CN104" s="170">
        <f t="shared" si="346"/>
        <v>0</v>
      </c>
      <c r="CO104" s="243" t="str">
        <f t="shared" si="276"/>
        <v>OK</v>
      </c>
    </row>
    <row r="105" spans="1:93" ht="15.75" thickBot="1" x14ac:dyDescent="0.3">
      <c r="A105" s="3"/>
      <c r="B105" s="41"/>
      <c r="C105" s="93"/>
      <c r="D105" s="7"/>
      <c r="E105" s="169"/>
      <c r="F105" s="39">
        <f t="shared" si="326"/>
        <v>0</v>
      </c>
      <c r="G105" s="39">
        <f t="shared" si="226"/>
        <v>0</v>
      </c>
      <c r="H105" s="39"/>
      <c r="I105" s="39"/>
      <c r="J105" s="39"/>
      <c r="K105" s="170">
        <f t="shared" si="227"/>
        <v>0</v>
      </c>
      <c r="L105" s="243" t="str">
        <f t="shared" si="325"/>
        <v>OK</v>
      </c>
      <c r="N105" s="169"/>
      <c r="O105" s="39"/>
      <c r="P105" s="39">
        <f t="shared" si="327"/>
        <v>0</v>
      </c>
      <c r="Q105" s="39"/>
      <c r="R105" s="39"/>
      <c r="S105" s="39"/>
      <c r="T105" s="170">
        <f t="shared" si="328"/>
        <v>0</v>
      </c>
      <c r="V105" s="169"/>
      <c r="W105" s="39"/>
      <c r="X105" s="39">
        <f t="shared" si="329"/>
        <v>0</v>
      </c>
      <c r="Y105" s="39"/>
      <c r="Z105" s="39"/>
      <c r="AA105" s="39"/>
      <c r="AB105" s="170">
        <f t="shared" si="330"/>
        <v>0</v>
      </c>
      <c r="AD105" s="169"/>
      <c r="AE105" s="39"/>
      <c r="AF105" s="39">
        <f t="shared" si="331"/>
        <v>0</v>
      </c>
      <c r="AG105" s="39"/>
      <c r="AH105" s="39"/>
      <c r="AI105" s="39"/>
      <c r="AJ105" s="170">
        <f t="shared" si="332"/>
        <v>0</v>
      </c>
      <c r="AL105" s="169"/>
      <c r="AM105" s="39"/>
      <c r="AN105" s="39">
        <f t="shared" si="333"/>
        <v>0</v>
      </c>
      <c r="AO105" s="39"/>
      <c r="AP105" s="39"/>
      <c r="AQ105" s="39"/>
      <c r="AR105" s="170">
        <f t="shared" si="334"/>
        <v>0</v>
      </c>
      <c r="AT105" s="169"/>
      <c r="AU105" s="39"/>
      <c r="AV105" s="39">
        <f t="shared" si="335"/>
        <v>0</v>
      </c>
      <c r="AW105" s="39"/>
      <c r="AX105" s="39"/>
      <c r="AY105" s="39"/>
      <c r="AZ105" s="170">
        <f t="shared" si="336"/>
        <v>0</v>
      </c>
      <c r="BB105" s="169"/>
      <c r="BC105" s="39"/>
      <c r="BD105" s="39">
        <f t="shared" si="337"/>
        <v>0</v>
      </c>
      <c r="BE105" s="39"/>
      <c r="BF105" s="39"/>
      <c r="BG105" s="39"/>
      <c r="BH105" s="170">
        <f t="shared" si="338"/>
        <v>0</v>
      </c>
      <c r="BJ105" s="169"/>
      <c r="BK105" s="39"/>
      <c r="BL105" s="39">
        <f t="shared" si="339"/>
        <v>0</v>
      </c>
      <c r="BM105" s="39"/>
      <c r="BN105" s="39"/>
      <c r="BO105" s="39"/>
      <c r="BP105" s="170">
        <f t="shared" si="340"/>
        <v>0</v>
      </c>
      <c r="BR105" s="169"/>
      <c r="BS105" s="39"/>
      <c r="BT105" s="39">
        <f t="shared" si="341"/>
        <v>0</v>
      </c>
      <c r="BU105" s="39"/>
      <c r="BV105" s="39"/>
      <c r="BW105" s="39"/>
      <c r="BX105" s="170">
        <f t="shared" si="342"/>
        <v>0</v>
      </c>
      <c r="BZ105" s="169"/>
      <c r="CA105" s="39"/>
      <c r="CB105" s="39">
        <f t="shared" si="343"/>
        <v>0</v>
      </c>
      <c r="CC105" s="39"/>
      <c r="CD105" s="39"/>
      <c r="CE105" s="39"/>
      <c r="CF105" s="170">
        <f t="shared" si="344"/>
        <v>0</v>
      </c>
      <c r="CH105" s="169"/>
      <c r="CI105" s="192">
        <f t="shared" si="345"/>
        <v>0</v>
      </c>
      <c r="CJ105" s="192">
        <f t="shared" si="345"/>
        <v>0</v>
      </c>
      <c r="CK105" s="192">
        <f t="shared" si="345"/>
        <v>0</v>
      </c>
      <c r="CL105" s="192">
        <f t="shared" si="345"/>
        <v>0</v>
      </c>
      <c r="CM105" s="192">
        <f t="shared" si="345"/>
        <v>0</v>
      </c>
      <c r="CN105" s="170">
        <f t="shared" si="346"/>
        <v>0</v>
      </c>
      <c r="CO105" s="243" t="str">
        <f t="shared" si="276"/>
        <v>OK</v>
      </c>
    </row>
    <row r="106" spans="1:93" ht="15.75" thickBot="1" x14ac:dyDescent="0.3">
      <c r="A106" s="80"/>
      <c r="B106" s="136" t="s">
        <v>138</v>
      </c>
      <c r="C106" s="136"/>
      <c r="D106" s="137"/>
      <c r="E106" s="185"/>
      <c r="F106" s="155"/>
      <c r="G106" s="155">
        <f t="shared" si="226"/>
        <v>0</v>
      </c>
      <c r="H106" s="155"/>
      <c r="I106" s="155"/>
      <c r="J106" s="155"/>
      <c r="K106" s="186"/>
      <c r="L106" s="243" t="str">
        <f t="shared" si="325"/>
        <v>OK</v>
      </c>
      <c r="N106" s="185"/>
      <c r="O106" s="155"/>
      <c r="P106" s="155">
        <f t="shared" si="327"/>
        <v>0</v>
      </c>
      <c r="Q106" s="155"/>
      <c r="R106" s="155"/>
      <c r="S106" s="155"/>
      <c r="T106" s="186"/>
      <c r="V106" s="185"/>
      <c r="W106" s="155"/>
      <c r="X106" s="155">
        <f t="shared" si="329"/>
        <v>0</v>
      </c>
      <c r="Y106" s="155"/>
      <c r="Z106" s="155"/>
      <c r="AA106" s="155"/>
      <c r="AB106" s="186"/>
      <c r="AD106" s="185"/>
      <c r="AE106" s="155"/>
      <c r="AF106" s="155">
        <f t="shared" si="331"/>
        <v>0</v>
      </c>
      <c r="AG106" s="155"/>
      <c r="AH106" s="155"/>
      <c r="AI106" s="155"/>
      <c r="AJ106" s="186"/>
      <c r="AL106" s="185"/>
      <c r="AM106" s="155"/>
      <c r="AN106" s="155">
        <f t="shared" si="333"/>
        <v>0</v>
      </c>
      <c r="AO106" s="155"/>
      <c r="AP106" s="155"/>
      <c r="AQ106" s="155"/>
      <c r="AR106" s="186"/>
      <c r="AT106" s="185"/>
      <c r="AU106" s="155"/>
      <c r="AV106" s="155">
        <f t="shared" si="335"/>
        <v>0</v>
      </c>
      <c r="AW106" s="155"/>
      <c r="AX106" s="155"/>
      <c r="AY106" s="155"/>
      <c r="AZ106" s="186"/>
      <c r="BB106" s="185"/>
      <c r="BC106" s="155"/>
      <c r="BD106" s="155">
        <f t="shared" si="337"/>
        <v>0</v>
      </c>
      <c r="BE106" s="155"/>
      <c r="BF106" s="155"/>
      <c r="BG106" s="155"/>
      <c r="BH106" s="186"/>
      <c r="BJ106" s="185"/>
      <c r="BK106" s="155"/>
      <c r="BL106" s="155">
        <f t="shared" si="339"/>
        <v>0</v>
      </c>
      <c r="BM106" s="155"/>
      <c r="BN106" s="155"/>
      <c r="BO106" s="155"/>
      <c r="BP106" s="186"/>
      <c r="BR106" s="185"/>
      <c r="BS106" s="155"/>
      <c r="BT106" s="155">
        <f t="shared" si="341"/>
        <v>0</v>
      </c>
      <c r="BU106" s="155"/>
      <c r="BV106" s="155"/>
      <c r="BW106" s="155"/>
      <c r="BX106" s="186"/>
      <c r="BZ106" s="185"/>
      <c r="CA106" s="155"/>
      <c r="CB106" s="155">
        <f t="shared" si="343"/>
        <v>0</v>
      </c>
      <c r="CC106" s="155"/>
      <c r="CD106" s="155"/>
      <c r="CE106" s="155"/>
      <c r="CF106" s="186"/>
      <c r="CH106" s="185"/>
      <c r="CI106" s="155"/>
      <c r="CJ106" s="155">
        <f t="shared" ref="CJ106" si="347">CI106*0.15</f>
        <v>0</v>
      </c>
      <c r="CK106" s="155"/>
      <c r="CL106" s="155"/>
      <c r="CM106" s="155"/>
      <c r="CN106" s="186"/>
      <c r="CO106" s="243" t="str">
        <f t="shared" si="276"/>
        <v>OK</v>
      </c>
    </row>
    <row r="107" spans="1:93" ht="45.75" thickBot="1" x14ac:dyDescent="0.3">
      <c r="A107" s="3"/>
      <c r="B107" s="41" t="s">
        <v>125</v>
      </c>
      <c r="C107" s="225" t="s">
        <v>269</v>
      </c>
      <c r="D107" s="225" t="s">
        <v>322</v>
      </c>
      <c r="E107" s="169">
        <v>12</v>
      </c>
      <c r="F107" s="39">
        <f t="shared" ref="F107:F109" si="348">E107*$C$2</f>
        <v>1440</v>
      </c>
      <c r="G107" s="39">
        <f t="shared" si="226"/>
        <v>216</v>
      </c>
      <c r="H107" s="39"/>
      <c r="I107" s="39"/>
      <c r="J107" s="39"/>
      <c r="K107" s="170">
        <f t="shared" si="227"/>
        <v>1656</v>
      </c>
      <c r="L107" s="243" t="str">
        <f t="shared" si="325"/>
        <v>OK</v>
      </c>
      <c r="N107" s="169"/>
      <c r="O107" s="39"/>
      <c r="P107" s="39">
        <f t="shared" si="327"/>
        <v>0</v>
      </c>
      <c r="Q107" s="39"/>
      <c r="R107" s="39"/>
      <c r="S107" s="39"/>
      <c r="T107" s="170">
        <f t="shared" ref="T107:T109" si="349">O107+P107+Q107+R107+S107</f>
        <v>0</v>
      </c>
      <c r="V107" s="169"/>
      <c r="W107" s="39"/>
      <c r="X107" s="39">
        <f t="shared" si="329"/>
        <v>0</v>
      </c>
      <c r="Y107" s="39"/>
      <c r="Z107" s="39"/>
      <c r="AA107" s="39"/>
      <c r="AB107" s="170">
        <f t="shared" ref="AB107:AB109" si="350">W107+X107+Y107+Z107+AA107</f>
        <v>0</v>
      </c>
      <c r="AD107" s="169"/>
      <c r="AE107" s="39"/>
      <c r="AF107" s="39">
        <f t="shared" si="331"/>
        <v>0</v>
      </c>
      <c r="AG107" s="39"/>
      <c r="AH107" s="39"/>
      <c r="AI107" s="39"/>
      <c r="AJ107" s="170">
        <f t="shared" ref="AJ107:AJ109" si="351">AE107+AF107+AG107+AH107+AI107</f>
        <v>0</v>
      </c>
      <c r="AL107" s="169"/>
      <c r="AM107" s="39"/>
      <c r="AN107" s="39">
        <f t="shared" si="333"/>
        <v>0</v>
      </c>
      <c r="AO107" s="39"/>
      <c r="AP107" s="39"/>
      <c r="AQ107" s="39"/>
      <c r="AR107" s="170">
        <f t="shared" ref="AR107:AR109" si="352">AM107+AN107+AO107+AP107+AQ107</f>
        <v>0</v>
      </c>
      <c r="AT107" s="169"/>
      <c r="AU107" s="39"/>
      <c r="AV107" s="39">
        <f t="shared" si="335"/>
        <v>0</v>
      </c>
      <c r="AW107" s="39"/>
      <c r="AX107" s="39"/>
      <c r="AY107" s="39"/>
      <c r="AZ107" s="170">
        <f t="shared" ref="AZ107:AZ109" si="353">AU107+AV107+AW107+AX107+AY107</f>
        <v>0</v>
      </c>
      <c r="BB107" s="169"/>
      <c r="BC107" s="39">
        <f>$F$107*0.25</f>
        <v>360</v>
      </c>
      <c r="BD107" s="39">
        <f t="shared" si="337"/>
        <v>54</v>
      </c>
      <c r="BE107" s="39"/>
      <c r="BF107" s="39"/>
      <c r="BG107" s="39"/>
      <c r="BH107" s="170">
        <f t="shared" ref="BH107:BH109" si="354">BC107+BD107+BE107+BF107+BG107</f>
        <v>414</v>
      </c>
      <c r="BJ107" s="169"/>
      <c r="BK107" s="39">
        <f>$F$107*0.25</f>
        <v>360</v>
      </c>
      <c r="BL107" s="39">
        <f t="shared" si="339"/>
        <v>54</v>
      </c>
      <c r="BM107" s="39"/>
      <c r="BN107" s="39"/>
      <c r="BO107" s="39"/>
      <c r="BP107" s="170">
        <f t="shared" ref="BP107:BP109" si="355">BK107+BL107+BM107+BN107+BO107</f>
        <v>414</v>
      </c>
      <c r="BR107" s="169"/>
      <c r="BS107" s="39">
        <f>$F$107*0.25</f>
        <v>360</v>
      </c>
      <c r="BT107" s="39">
        <f t="shared" si="341"/>
        <v>54</v>
      </c>
      <c r="BU107" s="39"/>
      <c r="BV107" s="39"/>
      <c r="BW107" s="39"/>
      <c r="BX107" s="170">
        <f t="shared" ref="BX107:BX109" si="356">BS107+BT107+BU107+BV107+BW107</f>
        <v>414</v>
      </c>
      <c r="BZ107" s="169"/>
      <c r="CA107" s="39">
        <f>$F$107*0.25</f>
        <v>360</v>
      </c>
      <c r="CB107" s="39">
        <f t="shared" si="343"/>
        <v>54</v>
      </c>
      <c r="CC107" s="39"/>
      <c r="CD107" s="39"/>
      <c r="CE107" s="39"/>
      <c r="CF107" s="170">
        <f t="shared" ref="CF107:CF109" si="357">CA107+CB107+CC107+CD107+CE107</f>
        <v>414</v>
      </c>
      <c r="CH107" s="169"/>
      <c r="CI107" s="192">
        <f t="shared" ref="CI107:CM109" si="358">O107+W107+AE107+AM107+AU107+BC107+BK107+BS107+CA107</f>
        <v>1440</v>
      </c>
      <c r="CJ107" s="192">
        <f t="shared" si="358"/>
        <v>216</v>
      </c>
      <c r="CK107" s="192">
        <f t="shared" si="358"/>
        <v>0</v>
      </c>
      <c r="CL107" s="192">
        <f t="shared" si="358"/>
        <v>0</v>
      </c>
      <c r="CM107" s="192">
        <f t="shared" si="358"/>
        <v>0</v>
      </c>
      <c r="CN107" s="170">
        <f t="shared" ref="CN107:CN109" si="359">CI107+CJ107+CK107+CL107+CM107</f>
        <v>1656</v>
      </c>
      <c r="CO107" s="243" t="str">
        <f t="shared" si="276"/>
        <v>OK</v>
      </c>
    </row>
    <row r="108" spans="1:93" ht="45.75" thickBot="1" x14ac:dyDescent="0.3">
      <c r="A108" s="3"/>
      <c r="B108" s="41" t="s">
        <v>124</v>
      </c>
      <c r="C108" s="225" t="s">
        <v>269</v>
      </c>
      <c r="D108" s="225" t="s">
        <v>322</v>
      </c>
      <c r="E108" s="169">
        <v>4</v>
      </c>
      <c r="F108" s="39">
        <f t="shared" si="348"/>
        <v>480</v>
      </c>
      <c r="G108" s="39">
        <f t="shared" si="226"/>
        <v>72</v>
      </c>
      <c r="H108" s="39"/>
      <c r="I108" s="39"/>
      <c r="J108" s="39"/>
      <c r="K108" s="170">
        <f t="shared" si="227"/>
        <v>552</v>
      </c>
      <c r="L108" s="243" t="str">
        <f t="shared" si="325"/>
        <v>OK</v>
      </c>
      <c r="N108" s="169"/>
      <c r="O108" s="39"/>
      <c r="P108" s="39">
        <f t="shared" si="327"/>
        <v>0</v>
      </c>
      <c r="Q108" s="39"/>
      <c r="R108" s="39"/>
      <c r="S108" s="39"/>
      <c r="T108" s="170">
        <f t="shared" si="349"/>
        <v>0</v>
      </c>
      <c r="V108" s="169"/>
      <c r="W108" s="39"/>
      <c r="X108" s="39">
        <f t="shared" si="329"/>
        <v>0</v>
      </c>
      <c r="Y108" s="39"/>
      <c r="Z108" s="39"/>
      <c r="AA108" s="39"/>
      <c r="AB108" s="170">
        <f t="shared" si="350"/>
        <v>0</v>
      </c>
      <c r="AD108" s="169"/>
      <c r="AE108" s="39"/>
      <c r="AF108" s="39">
        <f t="shared" si="331"/>
        <v>0</v>
      </c>
      <c r="AG108" s="39"/>
      <c r="AH108" s="39"/>
      <c r="AI108" s="39"/>
      <c r="AJ108" s="170">
        <f t="shared" si="351"/>
        <v>0</v>
      </c>
      <c r="AL108" s="169"/>
      <c r="AM108" s="39"/>
      <c r="AN108" s="39">
        <f t="shared" si="333"/>
        <v>0</v>
      </c>
      <c r="AO108" s="39"/>
      <c r="AP108" s="39"/>
      <c r="AQ108" s="39"/>
      <c r="AR108" s="170">
        <f t="shared" si="352"/>
        <v>0</v>
      </c>
      <c r="AT108" s="169"/>
      <c r="AU108" s="39"/>
      <c r="AV108" s="39">
        <f t="shared" si="335"/>
        <v>0</v>
      </c>
      <c r="AW108" s="39"/>
      <c r="AX108" s="39"/>
      <c r="AY108" s="39"/>
      <c r="AZ108" s="170">
        <f t="shared" si="353"/>
        <v>0</v>
      </c>
      <c r="BB108" s="169"/>
      <c r="BC108" s="39"/>
      <c r="BD108" s="39">
        <f t="shared" si="337"/>
        <v>0</v>
      </c>
      <c r="BE108" s="39"/>
      <c r="BF108" s="39"/>
      <c r="BG108" s="39"/>
      <c r="BH108" s="170">
        <f t="shared" si="354"/>
        <v>0</v>
      </c>
      <c r="BJ108" s="169"/>
      <c r="BK108" s="39"/>
      <c r="BL108" s="39">
        <f t="shared" si="339"/>
        <v>0</v>
      </c>
      <c r="BM108" s="39"/>
      <c r="BN108" s="39"/>
      <c r="BO108" s="39"/>
      <c r="BP108" s="170">
        <f t="shared" si="355"/>
        <v>0</v>
      </c>
      <c r="BR108" s="169"/>
      <c r="BS108" s="39">
        <f>$F$108*0.5</f>
        <v>240</v>
      </c>
      <c r="BT108" s="39">
        <f t="shared" si="341"/>
        <v>36</v>
      </c>
      <c r="BU108" s="39"/>
      <c r="BV108" s="39"/>
      <c r="BW108" s="39"/>
      <c r="BX108" s="170">
        <f t="shared" si="356"/>
        <v>276</v>
      </c>
      <c r="BZ108" s="169"/>
      <c r="CA108" s="39">
        <f>$F$108*0.5</f>
        <v>240</v>
      </c>
      <c r="CB108" s="39">
        <f t="shared" si="343"/>
        <v>36</v>
      </c>
      <c r="CC108" s="39"/>
      <c r="CD108" s="39"/>
      <c r="CE108" s="39"/>
      <c r="CF108" s="170">
        <f t="shared" si="357"/>
        <v>276</v>
      </c>
      <c r="CH108" s="169"/>
      <c r="CI108" s="192">
        <f t="shared" si="358"/>
        <v>480</v>
      </c>
      <c r="CJ108" s="192">
        <f t="shared" si="358"/>
        <v>72</v>
      </c>
      <c r="CK108" s="192">
        <f t="shared" si="358"/>
        <v>0</v>
      </c>
      <c r="CL108" s="192">
        <f t="shared" si="358"/>
        <v>0</v>
      </c>
      <c r="CM108" s="192">
        <f t="shared" si="358"/>
        <v>0</v>
      </c>
      <c r="CN108" s="170">
        <f t="shared" si="359"/>
        <v>552</v>
      </c>
      <c r="CO108" s="243" t="str">
        <f t="shared" si="276"/>
        <v>OK</v>
      </c>
    </row>
    <row r="109" spans="1:93" ht="15.75" thickBot="1" x14ac:dyDescent="0.3">
      <c r="A109" s="3"/>
      <c r="B109" s="41"/>
      <c r="C109" s="93"/>
      <c r="D109" s="7"/>
      <c r="E109" s="169"/>
      <c r="F109" s="39">
        <f t="shared" si="348"/>
        <v>0</v>
      </c>
      <c r="G109" s="39">
        <f t="shared" si="226"/>
        <v>0</v>
      </c>
      <c r="H109" s="39"/>
      <c r="I109" s="39"/>
      <c r="J109" s="39"/>
      <c r="K109" s="170">
        <f t="shared" si="227"/>
        <v>0</v>
      </c>
      <c r="L109" s="243" t="str">
        <f t="shared" si="325"/>
        <v>OK</v>
      </c>
      <c r="N109" s="169"/>
      <c r="O109" s="39"/>
      <c r="P109" s="39">
        <f t="shared" si="327"/>
        <v>0</v>
      </c>
      <c r="Q109" s="39"/>
      <c r="R109" s="39"/>
      <c r="S109" s="39"/>
      <c r="T109" s="170">
        <f t="shared" si="349"/>
        <v>0</v>
      </c>
      <c r="V109" s="169"/>
      <c r="W109" s="39"/>
      <c r="X109" s="39">
        <f t="shared" si="329"/>
        <v>0</v>
      </c>
      <c r="Y109" s="39"/>
      <c r="Z109" s="39"/>
      <c r="AA109" s="39"/>
      <c r="AB109" s="170">
        <f t="shared" si="350"/>
        <v>0</v>
      </c>
      <c r="AD109" s="169"/>
      <c r="AE109" s="39"/>
      <c r="AF109" s="39">
        <f t="shared" si="331"/>
        <v>0</v>
      </c>
      <c r="AG109" s="39"/>
      <c r="AH109" s="39"/>
      <c r="AI109" s="39"/>
      <c r="AJ109" s="170">
        <f t="shared" si="351"/>
        <v>0</v>
      </c>
      <c r="AL109" s="169"/>
      <c r="AM109" s="39"/>
      <c r="AN109" s="39">
        <f t="shared" si="333"/>
        <v>0</v>
      </c>
      <c r="AO109" s="39"/>
      <c r="AP109" s="39"/>
      <c r="AQ109" s="39"/>
      <c r="AR109" s="170">
        <f t="shared" si="352"/>
        <v>0</v>
      </c>
      <c r="AT109" s="169"/>
      <c r="AU109" s="39"/>
      <c r="AV109" s="39">
        <f t="shared" si="335"/>
        <v>0</v>
      </c>
      <c r="AW109" s="39"/>
      <c r="AX109" s="39"/>
      <c r="AY109" s="39"/>
      <c r="AZ109" s="170">
        <f t="shared" si="353"/>
        <v>0</v>
      </c>
      <c r="BB109" s="169"/>
      <c r="BC109" s="39"/>
      <c r="BD109" s="39">
        <f t="shared" si="337"/>
        <v>0</v>
      </c>
      <c r="BE109" s="39"/>
      <c r="BF109" s="39"/>
      <c r="BG109" s="39"/>
      <c r="BH109" s="170">
        <f t="shared" si="354"/>
        <v>0</v>
      </c>
      <c r="BJ109" s="169"/>
      <c r="BK109" s="39"/>
      <c r="BL109" s="39">
        <f t="shared" si="339"/>
        <v>0</v>
      </c>
      <c r="BM109" s="39"/>
      <c r="BN109" s="39"/>
      <c r="BO109" s="39"/>
      <c r="BP109" s="170">
        <f t="shared" si="355"/>
        <v>0</v>
      </c>
      <c r="BR109" s="169"/>
      <c r="BS109" s="39"/>
      <c r="BT109" s="39">
        <f t="shared" si="341"/>
        <v>0</v>
      </c>
      <c r="BU109" s="39"/>
      <c r="BV109" s="39"/>
      <c r="BW109" s="39"/>
      <c r="BX109" s="170">
        <f t="shared" si="356"/>
        <v>0</v>
      </c>
      <c r="BZ109" s="169"/>
      <c r="CA109" s="39"/>
      <c r="CB109" s="39">
        <f t="shared" si="343"/>
        <v>0</v>
      </c>
      <c r="CC109" s="39"/>
      <c r="CD109" s="39"/>
      <c r="CE109" s="39"/>
      <c r="CF109" s="170">
        <f t="shared" si="357"/>
        <v>0</v>
      </c>
      <c r="CH109" s="169"/>
      <c r="CI109" s="192">
        <f t="shared" si="358"/>
        <v>0</v>
      </c>
      <c r="CJ109" s="192">
        <f t="shared" si="358"/>
        <v>0</v>
      </c>
      <c r="CK109" s="192">
        <f t="shared" si="358"/>
        <v>0</v>
      </c>
      <c r="CL109" s="192">
        <f t="shared" si="358"/>
        <v>0</v>
      </c>
      <c r="CM109" s="192">
        <f t="shared" si="358"/>
        <v>0</v>
      </c>
      <c r="CN109" s="170">
        <f t="shared" si="359"/>
        <v>0</v>
      </c>
      <c r="CO109" s="243" t="str">
        <f t="shared" si="276"/>
        <v>OK</v>
      </c>
    </row>
    <row r="110" spans="1:93" ht="15.75" thickBot="1" x14ac:dyDescent="0.3">
      <c r="A110" s="80"/>
      <c r="B110" s="136"/>
      <c r="C110" s="136"/>
      <c r="D110" s="137"/>
      <c r="E110" s="185"/>
      <c r="F110" s="155"/>
      <c r="G110" s="155"/>
      <c r="H110" s="155"/>
      <c r="I110" s="155"/>
      <c r="J110" s="155"/>
      <c r="K110" s="186"/>
      <c r="L110" s="243" t="str">
        <f t="shared" si="325"/>
        <v>OK</v>
      </c>
      <c r="N110" s="185"/>
      <c r="O110" s="155"/>
      <c r="P110" s="155"/>
      <c r="Q110" s="155"/>
      <c r="R110" s="155"/>
      <c r="S110" s="155"/>
      <c r="T110" s="186"/>
      <c r="V110" s="185"/>
      <c r="W110" s="155"/>
      <c r="X110" s="155"/>
      <c r="Y110" s="155"/>
      <c r="Z110" s="155"/>
      <c r="AA110" s="155"/>
      <c r="AB110" s="186"/>
      <c r="AD110" s="185"/>
      <c r="AE110" s="155"/>
      <c r="AF110" s="155"/>
      <c r="AG110" s="155"/>
      <c r="AH110" s="155"/>
      <c r="AI110" s="155"/>
      <c r="AJ110" s="186"/>
      <c r="AL110" s="185"/>
      <c r="AM110" s="155"/>
      <c r="AN110" s="155"/>
      <c r="AO110" s="155"/>
      <c r="AP110" s="155"/>
      <c r="AQ110" s="155"/>
      <c r="AR110" s="186"/>
      <c r="AT110" s="185"/>
      <c r="AU110" s="155"/>
      <c r="AV110" s="155"/>
      <c r="AW110" s="155"/>
      <c r="AX110" s="155"/>
      <c r="AY110" s="155"/>
      <c r="AZ110" s="186"/>
      <c r="BB110" s="185"/>
      <c r="BC110" s="155"/>
      <c r="BD110" s="155"/>
      <c r="BE110" s="155"/>
      <c r="BF110" s="155"/>
      <c r="BG110" s="155"/>
      <c r="BH110" s="186"/>
      <c r="BJ110" s="185"/>
      <c r="BK110" s="155"/>
      <c r="BL110" s="155"/>
      <c r="BM110" s="155"/>
      <c r="BN110" s="155"/>
      <c r="BO110" s="155"/>
      <c r="BP110" s="186"/>
      <c r="BR110" s="185"/>
      <c r="BS110" s="155"/>
      <c r="BT110" s="155"/>
      <c r="BU110" s="155"/>
      <c r="BV110" s="155"/>
      <c r="BW110" s="155"/>
      <c r="BX110" s="186"/>
      <c r="BZ110" s="185"/>
      <c r="CA110" s="155"/>
      <c r="CB110" s="155"/>
      <c r="CC110" s="155"/>
      <c r="CD110" s="155"/>
      <c r="CE110" s="155"/>
      <c r="CF110" s="186"/>
      <c r="CH110" s="185"/>
      <c r="CI110" s="155"/>
      <c r="CJ110" s="155"/>
      <c r="CK110" s="155"/>
      <c r="CL110" s="155"/>
      <c r="CM110" s="155"/>
      <c r="CN110" s="186"/>
      <c r="CO110" s="243" t="str">
        <f t="shared" si="276"/>
        <v>OK</v>
      </c>
    </row>
    <row r="111" spans="1:93" ht="15.75" thickBot="1" x14ac:dyDescent="0.3">
      <c r="A111" s="3"/>
      <c r="B111" s="41"/>
      <c r="C111" s="93"/>
      <c r="D111" s="7"/>
      <c r="E111" s="169"/>
      <c r="F111" s="39">
        <f t="shared" ref="F111:F112" si="360">E111*$C$2</f>
        <v>0</v>
      </c>
      <c r="G111" s="39">
        <f t="shared" si="226"/>
        <v>0</v>
      </c>
      <c r="H111" s="39"/>
      <c r="I111" s="39"/>
      <c r="J111" s="39"/>
      <c r="K111" s="170">
        <f t="shared" si="227"/>
        <v>0</v>
      </c>
      <c r="L111" s="243" t="str">
        <f t="shared" si="325"/>
        <v>OK</v>
      </c>
      <c r="N111" s="169"/>
      <c r="O111" s="39"/>
      <c r="P111" s="39">
        <f t="shared" ref="P111:P112" si="361">O111*0.15</f>
        <v>0</v>
      </c>
      <c r="Q111" s="39"/>
      <c r="R111" s="39"/>
      <c r="S111" s="39"/>
      <c r="T111" s="170">
        <f t="shared" ref="T111:T112" si="362">O111+P111+Q111+R111+S111</f>
        <v>0</v>
      </c>
      <c r="V111" s="169"/>
      <c r="W111" s="39"/>
      <c r="X111" s="39">
        <f t="shared" ref="X111:X112" si="363">W111*0.15</f>
        <v>0</v>
      </c>
      <c r="Y111" s="39"/>
      <c r="Z111" s="39"/>
      <c r="AA111" s="39"/>
      <c r="AB111" s="170">
        <f t="shared" ref="AB111:AB112" si="364">W111+X111+Y111+Z111+AA111</f>
        <v>0</v>
      </c>
      <c r="AD111" s="169"/>
      <c r="AE111" s="39"/>
      <c r="AF111" s="39">
        <f t="shared" ref="AF111:AF112" si="365">AE111*0.15</f>
        <v>0</v>
      </c>
      <c r="AG111" s="39"/>
      <c r="AH111" s="39"/>
      <c r="AI111" s="39"/>
      <c r="AJ111" s="170">
        <f t="shared" ref="AJ111:AJ112" si="366">AE111+AF111+AG111+AH111+AI111</f>
        <v>0</v>
      </c>
      <c r="AL111" s="169"/>
      <c r="AM111" s="39"/>
      <c r="AN111" s="39">
        <f t="shared" ref="AN111:AN112" si="367">AM111*0.15</f>
        <v>0</v>
      </c>
      <c r="AO111" s="39"/>
      <c r="AP111" s="39"/>
      <c r="AQ111" s="39"/>
      <c r="AR111" s="170">
        <f t="shared" ref="AR111:AR112" si="368">AM111+AN111+AO111+AP111+AQ111</f>
        <v>0</v>
      </c>
      <c r="AT111" s="169"/>
      <c r="AU111" s="39"/>
      <c r="AV111" s="39">
        <f t="shared" ref="AV111:AV112" si="369">AU111*0.15</f>
        <v>0</v>
      </c>
      <c r="AW111" s="39"/>
      <c r="AX111" s="39"/>
      <c r="AY111" s="39"/>
      <c r="AZ111" s="170">
        <f t="shared" ref="AZ111:AZ112" si="370">AU111+AV111+AW111+AX111+AY111</f>
        <v>0</v>
      </c>
      <c r="BB111" s="169"/>
      <c r="BC111" s="39"/>
      <c r="BD111" s="39">
        <f t="shared" ref="BD111:BD112" si="371">BC111*0.15</f>
        <v>0</v>
      </c>
      <c r="BE111" s="39"/>
      <c r="BF111" s="39"/>
      <c r="BG111" s="39"/>
      <c r="BH111" s="170">
        <f t="shared" ref="BH111:BH112" si="372">BC111+BD111+BE111+BF111+BG111</f>
        <v>0</v>
      </c>
      <c r="BJ111" s="169"/>
      <c r="BK111" s="39"/>
      <c r="BL111" s="39">
        <f t="shared" ref="BL111:BL112" si="373">BK111*0.15</f>
        <v>0</v>
      </c>
      <c r="BM111" s="39"/>
      <c r="BN111" s="39"/>
      <c r="BO111" s="39"/>
      <c r="BP111" s="170">
        <f t="shared" ref="BP111:BP112" si="374">BK111+BL111+BM111+BN111+BO111</f>
        <v>0</v>
      </c>
      <c r="BR111" s="169"/>
      <c r="BS111" s="39"/>
      <c r="BT111" s="39">
        <f t="shared" ref="BT111:BT112" si="375">BS111*0.15</f>
        <v>0</v>
      </c>
      <c r="BU111" s="39"/>
      <c r="BV111" s="39"/>
      <c r="BW111" s="39"/>
      <c r="BX111" s="170">
        <f t="shared" ref="BX111:BX112" si="376">BS111+BT111+BU111+BV111+BW111</f>
        <v>0</v>
      </c>
      <c r="BZ111" s="169"/>
      <c r="CA111" s="39"/>
      <c r="CB111" s="39">
        <f t="shared" ref="CB111:CB112" si="377">CA111*0.15</f>
        <v>0</v>
      </c>
      <c r="CC111" s="39"/>
      <c r="CD111" s="39"/>
      <c r="CE111" s="39"/>
      <c r="CF111" s="170">
        <f t="shared" ref="CF111:CF112" si="378">CA111+CB111+CC111+CD111+CE111</f>
        <v>0</v>
      </c>
      <c r="CH111" s="169"/>
      <c r="CI111" s="192">
        <f t="shared" ref="CI111:CM112" si="379">O111+W111+AE111+AM111+AU111+BC111+BK111+BS111+CA111</f>
        <v>0</v>
      </c>
      <c r="CJ111" s="192">
        <f t="shared" si="379"/>
        <v>0</v>
      </c>
      <c r="CK111" s="192">
        <f t="shared" si="379"/>
        <v>0</v>
      </c>
      <c r="CL111" s="192">
        <f t="shared" si="379"/>
        <v>0</v>
      </c>
      <c r="CM111" s="192">
        <f t="shared" si="379"/>
        <v>0</v>
      </c>
      <c r="CN111" s="170">
        <f t="shared" ref="CN111:CN112" si="380">CI111+CJ111+CK111+CL111+CM111</f>
        <v>0</v>
      </c>
      <c r="CO111" s="243" t="str">
        <f t="shared" si="276"/>
        <v>OK</v>
      </c>
    </row>
    <row r="112" spans="1:93" ht="15.75" thickBot="1" x14ac:dyDescent="0.3">
      <c r="A112" s="3"/>
      <c r="B112" s="41"/>
      <c r="C112" s="54"/>
      <c r="D112" s="55"/>
      <c r="E112" s="169"/>
      <c r="F112" s="39">
        <f t="shared" si="360"/>
        <v>0</v>
      </c>
      <c r="G112" s="39">
        <f t="shared" si="226"/>
        <v>0</v>
      </c>
      <c r="H112" s="39"/>
      <c r="I112" s="39"/>
      <c r="J112" s="39"/>
      <c r="K112" s="170">
        <f t="shared" si="227"/>
        <v>0</v>
      </c>
      <c r="L112" s="243" t="str">
        <f t="shared" si="325"/>
        <v>OK</v>
      </c>
      <c r="N112" s="169"/>
      <c r="O112" s="39"/>
      <c r="P112" s="39">
        <f t="shared" si="361"/>
        <v>0</v>
      </c>
      <c r="Q112" s="39"/>
      <c r="R112" s="39"/>
      <c r="S112" s="39"/>
      <c r="T112" s="170">
        <f t="shared" si="362"/>
        <v>0</v>
      </c>
      <c r="V112" s="169"/>
      <c r="W112" s="39"/>
      <c r="X112" s="39">
        <f t="shared" si="363"/>
        <v>0</v>
      </c>
      <c r="Y112" s="39"/>
      <c r="Z112" s="39"/>
      <c r="AA112" s="39"/>
      <c r="AB112" s="170">
        <f t="shared" si="364"/>
        <v>0</v>
      </c>
      <c r="AD112" s="169"/>
      <c r="AE112" s="39"/>
      <c r="AF112" s="39">
        <f t="shared" si="365"/>
        <v>0</v>
      </c>
      <c r="AG112" s="39"/>
      <c r="AH112" s="39"/>
      <c r="AI112" s="39"/>
      <c r="AJ112" s="170">
        <f t="shared" si="366"/>
        <v>0</v>
      </c>
      <c r="AL112" s="169"/>
      <c r="AM112" s="39"/>
      <c r="AN112" s="39">
        <f t="shared" si="367"/>
        <v>0</v>
      </c>
      <c r="AO112" s="39"/>
      <c r="AP112" s="39"/>
      <c r="AQ112" s="39"/>
      <c r="AR112" s="170">
        <f t="shared" si="368"/>
        <v>0</v>
      </c>
      <c r="AT112" s="169"/>
      <c r="AU112" s="39"/>
      <c r="AV112" s="39">
        <f t="shared" si="369"/>
        <v>0</v>
      </c>
      <c r="AW112" s="39"/>
      <c r="AX112" s="39"/>
      <c r="AY112" s="39"/>
      <c r="AZ112" s="170">
        <f t="shared" si="370"/>
        <v>0</v>
      </c>
      <c r="BB112" s="169"/>
      <c r="BC112" s="39"/>
      <c r="BD112" s="39">
        <f t="shared" si="371"/>
        <v>0</v>
      </c>
      <c r="BE112" s="39"/>
      <c r="BF112" s="39"/>
      <c r="BG112" s="39"/>
      <c r="BH112" s="170">
        <f t="shared" si="372"/>
        <v>0</v>
      </c>
      <c r="BJ112" s="169"/>
      <c r="BK112" s="39"/>
      <c r="BL112" s="39">
        <f t="shared" si="373"/>
        <v>0</v>
      </c>
      <c r="BM112" s="39"/>
      <c r="BN112" s="39"/>
      <c r="BO112" s="39"/>
      <c r="BP112" s="170">
        <f t="shared" si="374"/>
        <v>0</v>
      </c>
      <c r="BR112" s="169"/>
      <c r="BS112" s="39"/>
      <c r="BT112" s="39">
        <f t="shared" si="375"/>
        <v>0</v>
      </c>
      <c r="BU112" s="39"/>
      <c r="BV112" s="39"/>
      <c r="BW112" s="39"/>
      <c r="BX112" s="170">
        <f t="shared" si="376"/>
        <v>0</v>
      </c>
      <c r="BZ112" s="169"/>
      <c r="CA112" s="39"/>
      <c r="CB112" s="39">
        <f t="shared" si="377"/>
        <v>0</v>
      </c>
      <c r="CC112" s="39"/>
      <c r="CD112" s="39"/>
      <c r="CE112" s="39"/>
      <c r="CF112" s="170">
        <f t="shared" si="378"/>
        <v>0</v>
      </c>
      <c r="CH112" s="169"/>
      <c r="CI112" s="192">
        <f t="shared" si="379"/>
        <v>0</v>
      </c>
      <c r="CJ112" s="192">
        <f t="shared" si="379"/>
        <v>0</v>
      </c>
      <c r="CK112" s="192">
        <f t="shared" si="379"/>
        <v>0</v>
      </c>
      <c r="CL112" s="192">
        <f t="shared" si="379"/>
        <v>0</v>
      </c>
      <c r="CM112" s="192">
        <f t="shared" si="379"/>
        <v>0</v>
      </c>
      <c r="CN112" s="170">
        <f t="shared" si="380"/>
        <v>0</v>
      </c>
      <c r="CO112" s="243" t="str">
        <f t="shared" si="276"/>
        <v>OK</v>
      </c>
    </row>
    <row r="113" spans="1:93" ht="16.5" thickBot="1" x14ac:dyDescent="0.3">
      <c r="A113" s="22"/>
      <c r="B113" s="49" t="s">
        <v>83</v>
      </c>
      <c r="C113" s="151"/>
      <c r="D113" s="24"/>
      <c r="E113" s="181"/>
      <c r="F113" s="52">
        <f t="shared" ref="F113:K113" si="381">SUM(F64:F112)</f>
        <v>40920</v>
      </c>
      <c r="G113" s="52">
        <f t="shared" si="381"/>
        <v>6138</v>
      </c>
      <c r="H113" s="52">
        <f t="shared" si="381"/>
        <v>8400</v>
      </c>
      <c r="I113" s="52">
        <f t="shared" si="381"/>
        <v>31700</v>
      </c>
      <c r="J113" s="52">
        <f t="shared" si="381"/>
        <v>0</v>
      </c>
      <c r="K113" s="187">
        <f t="shared" si="381"/>
        <v>87158</v>
      </c>
      <c r="L113" s="243" t="str">
        <f t="shared" si="325"/>
        <v>OK</v>
      </c>
      <c r="N113" s="181"/>
      <c r="O113" s="52">
        <f t="shared" ref="O113:T113" si="382">SUM(O64:O112)</f>
        <v>2364</v>
      </c>
      <c r="P113" s="52">
        <f t="shared" si="382"/>
        <v>354.6</v>
      </c>
      <c r="Q113" s="52">
        <f t="shared" si="382"/>
        <v>514.28571428571433</v>
      </c>
      <c r="R113" s="52">
        <f t="shared" si="382"/>
        <v>0</v>
      </c>
      <c r="S113" s="52">
        <f t="shared" si="382"/>
        <v>0</v>
      </c>
      <c r="T113" s="187">
        <f t="shared" si="382"/>
        <v>3232.8857142857141</v>
      </c>
      <c r="V113" s="181"/>
      <c r="W113" s="52">
        <f t="shared" ref="W113:AB113" si="383">SUM(W64:W112)</f>
        <v>10560</v>
      </c>
      <c r="X113" s="52">
        <f t="shared" si="383"/>
        <v>1584</v>
      </c>
      <c r="Y113" s="52">
        <f t="shared" si="383"/>
        <v>514.28571428571433</v>
      </c>
      <c r="Z113" s="52">
        <f t="shared" si="383"/>
        <v>1850</v>
      </c>
      <c r="AA113" s="52">
        <f t="shared" si="383"/>
        <v>0</v>
      </c>
      <c r="AB113" s="187">
        <f t="shared" si="383"/>
        <v>14508.285714285714</v>
      </c>
      <c r="AD113" s="181"/>
      <c r="AE113" s="52">
        <f t="shared" ref="AE113:AJ113" si="384">SUM(AE64:AE112)</f>
        <v>7920</v>
      </c>
      <c r="AF113" s="52">
        <f t="shared" si="384"/>
        <v>1188</v>
      </c>
      <c r="AG113" s="52">
        <f t="shared" si="384"/>
        <v>3874.2857142857142</v>
      </c>
      <c r="AH113" s="52">
        <f t="shared" si="384"/>
        <v>5915</v>
      </c>
      <c r="AI113" s="52">
        <f t="shared" si="384"/>
        <v>0</v>
      </c>
      <c r="AJ113" s="187">
        <f t="shared" si="384"/>
        <v>18897.285714285714</v>
      </c>
      <c r="AL113" s="181"/>
      <c r="AM113" s="52">
        <f t="shared" ref="AM113:AR113" si="385">SUM(AM64:AM112)</f>
        <v>9540</v>
      </c>
      <c r="AN113" s="52">
        <f t="shared" si="385"/>
        <v>1431</v>
      </c>
      <c r="AO113" s="52">
        <f t="shared" si="385"/>
        <v>1954.2857142857142</v>
      </c>
      <c r="AP113" s="52">
        <f t="shared" si="385"/>
        <v>11060</v>
      </c>
      <c r="AQ113" s="52">
        <f t="shared" si="385"/>
        <v>0</v>
      </c>
      <c r="AR113" s="187">
        <f t="shared" si="385"/>
        <v>23985.285714285714</v>
      </c>
      <c r="AT113" s="181"/>
      <c r="AU113" s="52">
        <f t="shared" ref="AU113:AZ113" si="386">SUM(AU64:AU112)</f>
        <v>8280</v>
      </c>
      <c r="AV113" s="52">
        <f t="shared" si="386"/>
        <v>1242</v>
      </c>
      <c r="AW113" s="52">
        <f t="shared" si="386"/>
        <v>514.28571428571433</v>
      </c>
      <c r="AX113" s="52">
        <f t="shared" si="386"/>
        <v>12875</v>
      </c>
      <c r="AY113" s="52">
        <f t="shared" si="386"/>
        <v>0</v>
      </c>
      <c r="AZ113" s="187">
        <f t="shared" si="386"/>
        <v>22911.285714285714</v>
      </c>
      <c r="BB113" s="181"/>
      <c r="BC113" s="52">
        <f t="shared" ref="BC113:BH113" si="387">SUM(BC64:BC112)</f>
        <v>360</v>
      </c>
      <c r="BD113" s="52">
        <f t="shared" si="387"/>
        <v>54</v>
      </c>
      <c r="BE113" s="52">
        <f t="shared" si="387"/>
        <v>0</v>
      </c>
      <c r="BF113" s="52">
        <f t="shared" si="387"/>
        <v>0</v>
      </c>
      <c r="BG113" s="52">
        <f t="shared" si="387"/>
        <v>0</v>
      </c>
      <c r="BH113" s="187">
        <f t="shared" si="387"/>
        <v>414</v>
      </c>
      <c r="BJ113" s="181"/>
      <c r="BK113" s="52">
        <f t="shared" ref="BK113:BP113" si="388">SUM(BK64:BK112)</f>
        <v>528</v>
      </c>
      <c r="BL113" s="52">
        <f t="shared" si="388"/>
        <v>79.2</v>
      </c>
      <c r="BM113" s="52">
        <f t="shared" si="388"/>
        <v>514.28571428571433</v>
      </c>
      <c r="BN113" s="52">
        <f t="shared" si="388"/>
        <v>0</v>
      </c>
      <c r="BO113" s="52">
        <f t="shared" si="388"/>
        <v>0</v>
      </c>
      <c r="BP113" s="187">
        <f t="shared" si="388"/>
        <v>1121.4857142857143</v>
      </c>
      <c r="BR113" s="181"/>
      <c r="BS113" s="52">
        <f t="shared" ref="BS113:BX113" si="389">SUM(BS64:BS112)</f>
        <v>600</v>
      </c>
      <c r="BT113" s="52">
        <f t="shared" si="389"/>
        <v>90</v>
      </c>
      <c r="BU113" s="52">
        <f t="shared" si="389"/>
        <v>0</v>
      </c>
      <c r="BV113" s="52">
        <f t="shared" si="389"/>
        <v>0</v>
      </c>
      <c r="BW113" s="52">
        <f t="shared" si="389"/>
        <v>0</v>
      </c>
      <c r="BX113" s="187">
        <f t="shared" si="389"/>
        <v>690</v>
      </c>
      <c r="BZ113" s="181"/>
      <c r="CA113" s="52">
        <f t="shared" ref="CA113:CF113" si="390">SUM(CA64:CA112)</f>
        <v>768</v>
      </c>
      <c r="CB113" s="52">
        <f t="shared" si="390"/>
        <v>115.2</v>
      </c>
      <c r="CC113" s="52">
        <f t="shared" si="390"/>
        <v>514.28571428571433</v>
      </c>
      <c r="CD113" s="52">
        <f t="shared" si="390"/>
        <v>0</v>
      </c>
      <c r="CE113" s="52">
        <f t="shared" si="390"/>
        <v>0</v>
      </c>
      <c r="CF113" s="187">
        <f t="shared" si="390"/>
        <v>1397.4857142857143</v>
      </c>
      <c r="CH113" s="181"/>
      <c r="CI113" s="52">
        <f t="shared" ref="CI113:CN113" si="391">SUM(CI64:CI112)</f>
        <v>40920</v>
      </c>
      <c r="CJ113" s="52">
        <f t="shared" si="391"/>
        <v>6138</v>
      </c>
      <c r="CK113" s="52">
        <f t="shared" si="391"/>
        <v>8400</v>
      </c>
      <c r="CL113" s="52">
        <f t="shared" si="391"/>
        <v>31700</v>
      </c>
      <c r="CM113" s="52">
        <f t="shared" si="391"/>
        <v>0</v>
      </c>
      <c r="CN113" s="187">
        <f t="shared" si="391"/>
        <v>87158</v>
      </c>
      <c r="CO113" s="243" t="str">
        <f t="shared" si="276"/>
        <v>OK</v>
      </c>
    </row>
    <row r="114" spans="1:93" ht="20.25" customHeight="1" thickBot="1" x14ac:dyDescent="0.45">
      <c r="A114" s="45"/>
      <c r="B114" s="46" t="s">
        <v>83</v>
      </c>
      <c r="C114" s="47"/>
      <c r="D114" s="165"/>
      <c r="E114" s="45"/>
      <c r="F114" s="188">
        <f t="shared" ref="F114:K114" si="392">F32+F61+F113+F11</f>
        <v>83400</v>
      </c>
      <c r="G114" s="188">
        <f t="shared" si="392"/>
        <v>12510</v>
      </c>
      <c r="H114" s="188">
        <f t="shared" si="392"/>
        <v>18600</v>
      </c>
      <c r="I114" s="188">
        <f t="shared" si="392"/>
        <v>47000</v>
      </c>
      <c r="J114" s="188">
        <f t="shared" si="392"/>
        <v>0</v>
      </c>
      <c r="K114" s="189">
        <f t="shared" si="392"/>
        <v>161510</v>
      </c>
      <c r="L114" s="243" t="str">
        <f t="shared" si="325"/>
        <v>OK</v>
      </c>
      <c r="N114" s="45"/>
      <c r="O114" s="188">
        <f t="shared" ref="O114:S114" si="393">O32+O61+O113+O11</f>
        <v>9972</v>
      </c>
      <c r="P114" s="188">
        <f t="shared" si="393"/>
        <v>1495.7999999999997</v>
      </c>
      <c r="Q114" s="188">
        <f t="shared" si="393"/>
        <v>3008.5714285714284</v>
      </c>
      <c r="R114" s="188">
        <f t="shared" si="393"/>
        <v>300</v>
      </c>
      <c r="S114" s="188">
        <f t="shared" si="393"/>
        <v>0</v>
      </c>
      <c r="T114" s="189">
        <f>T32+T61+T113</f>
        <v>14776.371428571429</v>
      </c>
      <c r="V114" s="45"/>
      <c r="W114" s="188">
        <f t="shared" ref="W114:AB114" si="394">W32+W61+W113+W11</f>
        <v>13752</v>
      </c>
      <c r="X114" s="188">
        <f t="shared" si="394"/>
        <v>2062.8000000000002</v>
      </c>
      <c r="Y114" s="188">
        <f t="shared" si="394"/>
        <v>1208.5714285714287</v>
      </c>
      <c r="Z114" s="188">
        <f t="shared" si="394"/>
        <v>11350</v>
      </c>
      <c r="AA114" s="188">
        <f t="shared" si="394"/>
        <v>0</v>
      </c>
      <c r="AB114" s="189">
        <f t="shared" si="394"/>
        <v>28373.371428571427</v>
      </c>
      <c r="AD114" s="45"/>
      <c r="AE114" s="188">
        <f t="shared" ref="AE114:AJ114" si="395">AE32+AE61+AE113+AE11</f>
        <v>14532</v>
      </c>
      <c r="AF114" s="188">
        <f t="shared" si="395"/>
        <v>2179.8000000000002</v>
      </c>
      <c r="AG114" s="188">
        <f t="shared" si="395"/>
        <v>4568.5714285714284</v>
      </c>
      <c r="AH114" s="188">
        <f t="shared" si="395"/>
        <v>7415</v>
      </c>
      <c r="AI114" s="188">
        <f t="shared" si="395"/>
        <v>0</v>
      </c>
      <c r="AJ114" s="189">
        <f t="shared" si="395"/>
        <v>28695.37142857143</v>
      </c>
      <c r="AL114" s="45"/>
      <c r="AM114" s="188">
        <f t="shared" ref="AM114:AR114" si="396">AM32+AM61+AM113+AM11</f>
        <v>17616</v>
      </c>
      <c r="AN114" s="188">
        <f t="shared" si="396"/>
        <v>2642.4</v>
      </c>
      <c r="AO114" s="188">
        <f t="shared" si="396"/>
        <v>4748.5714285714284</v>
      </c>
      <c r="AP114" s="188">
        <f t="shared" si="396"/>
        <v>11060</v>
      </c>
      <c r="AQ114" s="188">
        <f t="shared" si="396"/>
        <v>0</v>
      </c>
      <c r="AR114" s="189">
        <f t="shared" si="396"/>
        <v>36066.971428571429</v>
      </c>
      <c r="AT114" s="45"/>
      <c r="AU114" s="188">
        <f t="shared" ref="AU114:AZ114" si="397">AU32+AU61+AU113+AU11</f>
        <v>19416</v>
      </c>
      <c r="AV114" s="188">
        <f t="shared" si="397"/>
        <v>2912.4</v>
      </c>
      <c r="AW114" s="188">
        <f t="shared" si="397"/>
        <v>1688.5714285714284</v>
      </c>
      <c r="AX114" s="188">
        <f t="shared" si="397"/>
        <v>16875</v>
      </c>
      <c r="AY114" s="188">
        <f t="shared" si="397"/>
        <v>0</v>
      </c>
      <c r="AZ114" s="189">
        <f t="shared" si="397"/>
        <v>40891.971428571429</v>
      </c>
      <c r="BB114" s="45"/>
      <c r="BC114" s="188">
        <f t="shared" ref="BC114:BH114" si="398">BC32+BC61+BC113+BC11</f>
        <v>1680</v>
      </c>
      <c r="BD114" s="188">
        <f t="shared" si="398"/>
        <v>252</v>
      </c>
      <c r="BE114" s="188">
        <f t="shared" si="398"/>
        <v>180</v>
      </c>
      <c r="BF114" s="188">
        <f t="shared" si="398"/>
        <v>0</v>
      </c>
      <c r="BG114" s="188">
        <f t="shared" si="398"/>
        <v>0</v>
      </c>
      <c r="BH114" s="189">
        <f t="shared" si="398"/>
        <v>2112</v>
      </c>
      <c r="BJ114" s="45"/>
      <c r="BK114" s="188">
        <f t="shared" ref="BK114:BP114" si="399">BK32+BK61+BK113+BK11</f>
        <v>1164</v>
      </c>
      <c r="BL114" s="188">
        <f t="shared" si="399"/>
        <v>174.6</v>
      </c>
      <c r="BM114" s="188">
        <f t="shared" si="399"/>
        <v>1208.5714285714287</v>
      </c>
      <c r="BN114" s="188">
        <f t="shared" si="399"/>
        <v>0</v>
      </c>
      <c r="BO114" s="188">
        <f t="shared" si="399"/>
        <v>0</v>
      </c>
      <c r="BP114" s="189">
        <f t="shared" si="399"/>
        <v>2547.1714285714288</v>
      </c>
      <c r="BR114" s="45"/>
      <c r="BS114" s="188">
        <f t="shared" ref="BS114:BX114" si="400">BS32+BS61+BS113+BS11</f>
        <v>1920</v>
      </c>
      <c r="BT114" s="188">
        <f t="shared" si="400"/>
        <v>288</v>
      </c>
      <c r="BU114" s="188">
        <f t="shared" si="400"/>
        <v>180</v>
      </c>
      <c r="BV114" s="188">
        <f t="shared" si="400"/>
        <v>0</v>
      </c>
      <c r="BW114" s="188">
        <f t="shared" si="400"/>
        <v>0</v>
      </c>
      <c r="BX114" s="189">
        <f t="shared" si="400"/>
        <v>2388</v>
      </c>
      <c r="BZ114" s="45"/>
      <c r="CA114" s="188">
        <f t="shared" ref="CA114:CF114" si="401">CA32+CA61+CA113+CA11</f>
        <v>3348</v>
      </c>
      <c r="CB114" s="188">
        <f t="shared" si="401"/>
        <v>502.2</v>
      </c>
      <c r="CC114" s="188">
        <f t="shared" si="401"/>
        <v>1808.5714285714284</v>
      </c>
      <c r="CD114" s="188">
        <f t="shared" si="401"/>
        <v>0</v>
      </c>
      <c r="CE114" s="188">
        <f t="shared" si="401"/>
        <v>0</v>
      </c>
      <c r="CF114" s="189">
        <f t="shared" si="401"/>
        <v>5658.7714285714283</v>
      </c>
      <c r="CH114" s="45"/>
      <c r="CI114" s="188">
        <f t="shared" ref="CI114:CN114" si="402">CI32+CI61+CI113+CI11</f>
        <v>83400</v>
      </c>
      <c r="CJ114" s="188">
        <f t="shared" si="402"/>
        <v>12510</v>
      </c>
      <c r="CK114" s="188">
        <f t="shared" si="402"/>
        <v>18600</v>
      </c>
      <c r="CL114" s="188">
        <f t="shared" si="402"/>
        <v>47000</v>
      </c>
      <c r="CM114" s="188">
        <f t="shared" si="402"/>
        <v>0</v>
      </c>
      <c r="CN114" s="189">
        <f t="shared" si="402"/>
        <v>161510</v>
      </c>
      <c r="CO114" s="243" t="str">
        <f t="shared" si="276"/>
        <v>OK</v>
      </c>
    </row>
    <row r="115" spans="1:93" ht="15.75" thickBot="1" x14ac:dyDescent="0.3">
      <c r="F115" s="243" t="str">
        <f t="shared" ref="F115:K115" si="403">IF(F11+F32+F61+F113=F114,"OK","ERROR")</f>
        <v>OK</v>
      </c>
      <c r="G115" s="243" t="str">
        <f t="shared" si="403"/>
        <v>OK</v>
      </c>
      <c r="H115" s="243" t="str">
        <f t="shared" si="403"/>
        <v>OK</v>
      </c>
      <c r="I115" s="243" t="str">
        <f t="shared" si="403"/>
        <v>OK</v>
      </c>
      <c r="J115" s="243" t="str">
        <f t="shared" si="403"/>
        <v>OK</v>
      </c>
      <c r="K115" s="243" t="str">
        <f t="shared" si="403"/>
        <v>OK</v>
      </c>
      <c r="L115" s="251" t="str">
        <f>IF(K114=K10+K14+K15+K16+K17+K18+K19+K20+K21+K23+K24+K25+K27+K28+K29+K30+K31+K35+K36+K37+K38+K39+K41+K42+K43+K44+K46+K47+K48+K49+K51+K52+K53+K54+K55+K56+K57+K58+K59+K60+K64+K65+K66+K67+K68+K70+K71+K72+K73+K74+K75+K76+K77+K78+K79+K80+K82+K83+K84+K85+K86+K87+K88+K90+K91+K92+K93+K94+K95+K97+K98+K99+K100+K101+K102+K103+K104+K105+K107+K108+K109+K111+K112,"OK","ERROR")</f>
        <v>OK</v>
      </c>
      <c r="O115" s="243" t="str">
        <f t="shared" ref="O115:S115" si="404">IF(O11+O32+O61+O113=O114,"OK","ERROR")</f>
        <v>OK</v>
      </c>
      <c r="P115" s="243" t="str">
        <f t="shared" si="404"/>
        <v>OK</v>
      </c>
      <c r="Q115" s="243" t="str">
        <f t="shared" si="404"/>
        <v>OK</v>
      </c>
      <c r="R115" s="243" t="str">
        <f t="shared" si="404"/>
        <v>OK</v>
      </c>
      <c r="S115" s="243" t="str">
        <f t="shared" si="404"/>
        <v>OK</v>
      </c>
      <c r="T115" s="243" t="str">
        <f>IF(T32+T61+T113=T114,"OK","ERROR")</f>
        <v>OK</v>
      </c>
      <c r="W115" s="243" t="str">
        <f t="shared" ref="W115:AB115" si="405">IF(W11+W32+W61+W113=W114,"OK","ERROR")</f>
        <v>OK</v>
      </c>
      <c r="X115" s="243" t="str">
        <f t="shared" si="405"/>
        <v>OK</v>
      </c>
      <c r="Y115" s="243" t="str">
        <f t="shared" si="405"/>
        <v>OK</v>
      </c>
      <c r="Z115" s="243" t="str">
        <f t="shared" si="405"/>
        <v>OK</v>
      </c>
      <c r="AA115" s="243" t="str">
        <f t="shared" si="405"/>
        <v>OK</v>
      </c>
      <c r="AB115" s="243" t="str">
        <f t="shared" si="405"/>
        <v>OK</v>
      </c>
      <c r="AE115" s="243" t="str">
        <f t="shared" ref="AE115:AJ115" si="406">IF(AE11+AE32+AE61+AE113=AE114,"OK","ERROR")</f>
        <v>OK</v>
      </c>
      <c r="AF115" s="243" t="str">
        <f t="shared" si="406"/>
        <v>OK</v>
      </c>
      <c r="AG115" s="243" t="str">
        <f t="shared" si="406"/>
        <v>OK</v>
      </c>
      <c r="AH115" s="243" t="str">
        <f t="shared" si="406"/>
        <v>OK</v>
      </c>
      <c r="AI115" s="243" t="str">
        <f t="shared" si="406"/>
        <v>OK</v>
      </c>
      <c r="AJ115" s="243" t="str">
        <f t="shared" si="406"/>
        <v>OK</v>
      </c>
      <c r="AM115" s="243" t="str">
        <f t="shared" ref="AM115:AR115" si="407">IF(AM11+AM32+AM61+AM113=AM114,"OK","ERROR")</f>
        <v>OK</v>
      </c>
      <c r="AN115" s="243" t="str">
        <f t="shared" si="407"/>
        <v>OK</v>
      </c>
      <c r="AO115" s="243" t="str">
        <f t="shared" si="407"/>
        <v>OK</v>
      </c>
      <c r="AP115" s="243" t="str">
        <f t="shared" si="407"/>
        <v>OK</v>
      </c>
      <c r="AQ115" s="243" t="str">
        <f t="shared" si="407"/>
        <v>OK</v>
      </c>
      <c r="AR115" s="243" t="str">
        <f t="shared" si="407"/>
        <v>OK</v>
      </c>
      <c r="AU115" s="243" t="str">
        <f t="shared" ref="AU115:AZ115" si="408">IF(AU11+AU32+AU61+AU113=AU114,"OK","ERROR")</f>
        <v>OK</v>
      </c>
      <c r="AV115" s="243" t="str">
        <f t="shared" si="408"/>
        <v>OK</v>
      </c>
      <c r="AW115" s="243" t="str">
        <f t="shared" si="408"/>
        <v>OK</v>
      </c>
      <c r="AX115" s="243" t="str">
        <f t="shared" si="408"/>
        <v>OK</v>
      </c>
      <c r="AY115" s="243" t="str">
        <f t="shared" si="408"/>
        <v>OK</v>
      </c>
      <c r="AZ115" s="243" t="str">
        <f t="shared" si="408"/>
        <v>OK</v>
      </c>
      <c r="BC115" s="243" t="str">
        <f t="shared" ref="BC115:BH115" si="409">IF(BC11+BC32+BC61+BC113=BC114,"OK","ERROR")</f>
        <v>OK</v>
      </c>
      <c r="BD115" s="243" t="str">
        <f t="shared" si="409"/>
        <v>OK</v>
      </c>
      <c r="BE115" s="243" t="str">
        <f t="shared" si="409"/>
        <v>OK</v>
      </c>
      <c r="BF115" s="243" t="str">
        <f t="shared" si="409"/>
        <v>OK</v>
      </c>
      <c r="BG115" s="243" t="str">
        <f t="shared" si="409"/>
        <v>OK</v>
      </c>
      <c r="BH115" s="243" t="str">
        <f t="shared" si="409"/>
        <v>OK</v>
      </c>
      <c r="BK115" s="243" t="str">
        <f t="shared" ref="BK115:BP115" si="410">IF(BK11+BK32+BK61+BK113=BK114,"OK","ERROR")</f>
        <v>OK</v>
      </c>
      <c r="BL115" s="243" t="str">
        <f t="shared" si="410"/>
        <v>OK</v>
      </c>
      <c r="BM115" s="243" t="str">
        <f t="shared" si="410"/>
        <v>OK</v>
      </c>
      <c r="BN115" s="243" t="str">
        <f t="shared" si="410"/>
        <v>OK</v>
      </c>
      <c r="BO115" s="243" t="str">
        <f t="shared" si="410"/>
        <v>OK</v>
      </c>
      <c r="BP115" s="243" t="str">
        <f t="shared" si="410"/>
        <v>OK</v>
      </c>
      <c r="BS115" s="243" t="str">
        <f t="shared" ref="BS115:BX115" si="411">IF(BS11+BS32+BS61+BS113=BS114,"OK","ERROR")</f>
        <v>OK</v>
      </c>
      <c r="BT115" s="243" t="str">
        <f t="shared" si="411"/>
        <v>OK</v>
      </c>
      <c r="BU115" s="243" t="str">
        <f t="shared" si="411"/>
        <v>OK</v>
      </c>
      <c r="BV115" s="243" t="str">
        <f t="shared" si="411"/>
        <v>OK</v>
      </c>
      <c r="BW115" s="243" t="str">
        <f t="shared" si="411"/>
        <v>OK</v>
      </c>
      <c r="BX115" s="243" t="str">
        <f t="shared" si="411"/>
        <v>OK</v>
      </c>
      <c r="CA115" s="243" t="str">
        <f t="shared" ref="CA115:CF115" si="412">IF(CA11+CA32+CA61+CA113=CA114,"OK","ERROR")</f>
        <v>OK</v>
      </c>
      <c r="CB115" s="243" t="str">
        <f t="shared" si="412"/>
        <v>OK</v>
      </c>
      <c r="CC115" s="243" t="str">
        <f t="shared" si="412"/>
        <v>OK</v>
      </c>
      <c r="CD115" s="243" t="str">
        <f t="shared" si="412"/>
        <v>OK</v>
      </c>
      <c r="CE115" s="243" t="str">
        <f t="shared" si="412"/>
        <v>OK</v>
      </c>
      <c r="CF115" s="243" t="str">
        <f t="shared" si="412"/>
        <v>OK</v>
      </c>
      <c r="CI115" s="243" t="str">
        <f t="shared" ref="CI115:CN115" si="413">IF(CI11+CI32+CI61+CI113=CI114,"OK","ERROR")</f>
        <v>OK</v>
      </c>
      <c r="CJ115" s="243" t="str">
        <f t="shared" si="413"/>
        <v>OK</v>
      </c>
      <c r="CK115" s="243" t="str">
        <f t="shared" si="413"/>
        <v>OK</v>
      </c>
      <c r="CL115" s="243" t="str">
        <f t="shared" si="413"/>
        <v>OK</v>
      </c>
      <c r="CM115" s="243" t="str">
        <f t="shared" si="413"/>
        <v>OK</v>
      </c>
      <c r="CN115" s="243" t="str">
        <f t="shared" si="413"/>
        <v>OK</v>
      </c>
    </row>
    <row r="116" spans="1:93" x14ac:dyDescent="0.25">
      <c r="F116" s="282"/>
    </row>
    <row r="117" spans="1:93" ht="15.75" thickBot="1" x14ac:dyDescent="0.3"/>
    <row r="118" spans="1:93" ht="17.25" customHeight="1" x14ac:dyDescent="0.4">
      <c r="B118" s="416" t="s">
        <v>280</v>
      </c>
      <c r="C118" s="417"/>
      <c r="D118" s="420"/>
      <c r="E118" s="421"/>
      <c r="F118" s="268" t="s">
        <v>78</v>
      </c>
      <c r="G118" s="268" t="s">
        <v>79</v>
      </c>
      <c r="H118" s="268" t="s">
        <v>278</v>
      </c>
      <c r="I118" s="268" t="s">
        <v>81</v>
      </c>
      <c r="J118" s="268" t="s">
        <v>279</v>
      </c>
      <c r="K118" s="240" t="s">
        <v>83</v>
      </c>
      <c r="M118" s="264" t="s">
        <v>281</v>
      </c>
      <c r="N118" s="265">
        <f>K114*K2</f>
        <v>137283.5</v>
      </c>
    </row>
    <row r="119" spans="1:93" ht="16.5" thickBot="1" x14ac:dyDescent="0.3">
      <c r="B119" s="418"/>
      <c r="C119" s="419"/>
      <c r="D119" s="422" t="str">
        <f>A1</f>
        <v>PP5 - VPR</v>
      </c>
      <c r="E119" s="423"/>
      <c r="F119" s="236">
        <f>F114</f>
        <v>83400</v>
      </c>
      <c r="G119" s="236">
        <f>G114</f>
        <v>12510</v>
      </c>
      <c r="H119" s="236">
        <f>H114</f>
        <v>18600</v>
      </c>
      <c r="I119" s="236">
        <f>I114</f>
        <v>47000</v>
      </c>
      <c r="J119" s="236">
        <f>J114</f>
        <v>0</v>
      </c>
      <c r="K119" s="237">
        <f>SUM(F119:J119)</f>
        <v>161510</v>
      </c>
      <c r="M119" s="266" t="s">
        <v>363</v>
      </c>
      <c r="N119" s="244">
        <f>K114-N118</f>
        <v>24226.5</v>
      </c>
    </row>
    <row r="120" spans="1:93" ht="16.5" thickBot="1" x14ac:dyDescent="0.3">
      <c r="M120" s="267" t="s">
        <v>83</v>
      </c>
      <c r="N120" s="237">
        <f>N118+N119</f>
        <v>161510</v>
      </c>
    </row>
    <row r="121" spans="1:93" ht="15.75" customHeight="1" thickBot="1" x14ac:dyDescent="0.3">
      <c r="B121" s="430" t="s">
        <v>292</v>
      </c>
      <c r="C121" s="335" t="s">
        <v>290</v>
      </c>
      <c r="D121" s="336" t="s">
        <v>291</v>
      </c>
      <c r="E121" s="336" t="s">
        <v>378</v>
      </c>
      <c r="F121" s="337" t="s">
        <v>407</v>
      </c>
      <c r="H121" s="439" t="s">
        <v>293</v>
      </c>
      <c r="I121" s="428" t="s">
        <v>294</v>
      </c>
      <c r="J121" s="428"/>
      <c r="K121" s="241" t="s">
        <v>291</v>
      </c>
      <c r="N121" s="243" t="str">
        <f>IF(N120=K119,"OK","ERROR")</f>
        <v>OK</v>
      </c>
    </row>
    <row r="122" spans="1:93" ht="15" customHeight="1" x14ac:dyDescent="0.25">
      <c r="B122" s="431"/>
      <c r="C122" s="341" t="s">
        <v>282</v>
      </c>
      <c r="D122" s="342">
        <f>I10</f>
        <v>0</v>
      </c>
      <c r="E122" s="346">
        <f>D122/$K$114</f>
        <v>0</v>
      </c>
      <c r="F122" s="343">
        <f>ROUND(D122,0)</f>
        <v>0</v>
      </c>
      <c r="H122" s="440"/>
      <c r="I122" s="415" t="s">
        <v>295</v>
      </c>
      <c r="J122" s="415"/>
      <c r="K122" s="244"/>
    </row>
    <row r="123" spans="1:93" ht="15" customHeight="1" x14ac:dyDescent="0.25">
      <c r="B123" s="431"/>
      <c r="C123" s="344" t="s">
        <v>283</v>
      </c>
      <c r="D123" s="333">
        <f>T114</f>
        <v>14776.371428571429</v>
      </c>
      <c r="E123" s="347">
        <f t="shared" ref="E123:E132" si="414">D123/$K$114</f>
        <v>9.1488894982177132E-2</v>
      </c>
      <c r="F123" s="246">
        <f t="shared" ref="F123:F130" si="415">ROUND(D123,0)</f>
        <v>14776</v>
      </c>
      <c r="H123" s="440"/>
      <c r="I123" s="415" t="s">
        <v>296</v>
      </c>
      <c r="J123" s="415"/>
      <c r="K123" s="242"/>
    </row>
    <row r="124" spans="1:93" ht="15" customHeight="1" x14ac:dyDescent="0.25">
      <c r="B124" s="431"/>
      <c r="C124" s="344" t="s">
        <v>284</v>
      </c>
      <c r="D124" s="333">
        <f>AB114</f>
        <v>28373.371428571427</v>
      </c>
      <c r="E124" s="347">
        <f t="shared" si="414"/>
        <v>0.1756756326454797</v>
      </c>
      <c r="F124" s="246">
        <f t="shared" si="415"/>
        <v>28373</v>
      </c>
      <c r="H124" s="440"/>
      <c r="I124" s="415" t="s">
        <v>413</v>
      </c>
      <c r="J124" s="415"/>
      <c r="K124" s="244">
        <f>I66</f>
        <v>3000</v>
      </c>
    </row>
    <row r="125" spans="1:93" ht="15" customHeight="1" x14ac:dyDescent="0.25">
      <c r="B125" s="431"/>
      <c r="C125" s="344" t="s">
        <v>285</v>
      </c>
      <c r="D125" s="333">
        <f>AJ114</f>
        <v>28695.37142857143</v>
      </c>
      <c r="E125" s="347">
        <f t="shared" si="414"/>
        <v>0.17766931724705237</v>
      </c>
      <c r="F125" s="246">
        <f t="shared" si="415"/>
        <v>28695</v>
      </c>
      <c r="H125" s="440"/>
      <c r="I125" s="415" t="s">
        <v>298</v>
      </c>
      <c r="J125" s="415"/>
      <c r="K125" s="244">
        <f>I56</f>
        <v>0</v>
      </c>
    </row>
    <row r="126" spans="1:93" ht="15" customHeight="1" x14ac:dyDescent="0.25">
      <c r="B126" s="431"/>
      <c r="C126" s="344" t="s">
        <v>286</v>
      </c>
      <c r="D126" s="333">
        <f>AR114</f>
        <v>36066.971428571429</v>
      </c>
      <c r="E126" s="347">
        <f t="shared" si="414"/>
        <v>0.22331107317547785</v>
      </c>
      <c r="F126" s="246">
        <f t="shared" si="415"/>
        <v>36067</v>
      </c>
      <c r="H126" s="440"/>
      <c r="I126" s="415"/>
      <c r="J126" s="415"/>
      <c r="K126" s="244">
        <f>I84</f>
        <v>0</v>
      </c>
    </row>
    <row r="127" spans="1:93" ht="15" customHeight="1" x14ac:dyDescent="0.25">
      <c r="B127" s="431"/>
      <c r="C127" s="344" t="s">
        <v>287</v>
      </c>
      <c r="D127" s="333">
        <f>AZ114</f>
        <v>40891.971428571429</v>
      </c>
      <c r="E127" s="347">
        <f t="shared" si="414"/>
        <v>0.25318538436363958</v>
      </c>
      <c r="F127" s="246">
        <f t="shared" si="415"/>
        <v>40892</v>
      </c>
      <c r="H127" s="440"/>
      <c r="I127" s="415" t="s">
        <v>299</v>
      </c>
      <c r="J127" s="415"/>
      <c r="K127" s="244">
        <f>I74+I75+I76</f>
        <v>6500</v>
      </c>
    </row>
    <row r="128" spans="1:93" ht="15" customHeight="1" x14ac:dyDescent="0.25">
      <c r="B128" s="431"/>
      <c r="C128" s="344" t="s">
        <v>288</v>
      </c>
      <c r="D128" s="333">
        <f>BH114</f>
        <v>2112</v>
      </c>
      <c r="E128" s="347">
        <f t="shared" si="414"/>
        <v>1.3076589684849236E-2</v>
      </c>
      <c r="F128" s="246">
        <f t="shared" si="415"/>
        <v>2112</v>
      </c>
      <c r="H128" s="440"/>
      <c r="I128" s="415" t="s">
        <v>304</v>
      </c>
      <c r="J128" s="415"/>
      <c r="K128" s="244">
        <f>I91</f>
        <v>7200</v>
      </c>
    </row>
    <row r="129" spans="2:11" ht="15" customHeight="1" x14ac:dyDescent="0.25">
      <c r="B129" s="431"/>
      <c r="C129" s="344" t="s">
        <v>289</v>
      </c>
      <c r="D129" s="333">
        <f>BP114</f>
        <v>2547.1714285714288</v>
      </c>
      <c r="E129" s="347">
        <f t="shared" si="414"/>
        <v>1.5770982778598407E-2</v>
      </c>
      <c r="F129" s="246">
        <f t="shared" si="415"/>
        <v>2547</v>
      </c>
      <c r="H129" s="440"/>
      <c r="I129" s="415" t="s">
        <v>300</v>
      </c>
      <c r="J129" s="415"/>
      <c r="K129" s="244">
        <f>I37+I38+I52+I53+I55+I58</f>
        <v>15300</v>
      </c>
    </row>
    <row r="130" spans="2:11" ht="15" customHeight="1" x14ac:dyDescent="0.25">
      <c r="B130" s="431"/>
      <c r="C130" s="344" t="s">
        <v>408</v>
      </c>
      <c r="D130" s="333">
        <f>BX114</f>
        <v>2388</v>
      </c>
      <c r="E130" s="347">
        <f t="shared" si="414"/>
        <v>1.4785462200482942E-2</v>
      </c>
      <c r="F130" s="246">
        <f t="shared" si="415"/>
        <v>2388</v>
      </c>
      <c r="H130" s="440"/>
      <c r="I130" s="415" t="s">
        <v>301</v>
      </c>
      <c r="J130" s="415"/>
      <c r="K130" s="244">
        <f>I99</f>
        <v>15000</v>
      </c>
    </row>
    <row r="131" spans="2:11" ht="15" customHeight="1" thickBot="1" x14ac:dyDescent="0.3">
      <c r="B131" s="431"/>
      <c r="C131" s="344" t="s">
        <v>409</v>
      </c>
      <c r="D131" s="333">
        <f>CF114</f>
        <v>5658.7714285714283</v>
      </c>
      <c r="E131" s="347">
        <f t="shared" si="414"/>
        <v>3.5036662922242758E-2</v>
      </c>
      <c r="F131" s="246">
        <f>ROUND(D131,0)+1</f>
        <v>5660</v>
      </c>
      <c r="H131" s="440"/>
      <c r="I131" s="415" t="s">
        <v>302</v>
      </c>
      <c r="J131" s="415"/>
      <c r="K131" s="242"/>
    </row>
    <row r="132" spans="2:11" ht="15" customHeight="1" thickBot="1" x14ac:dyDescent="0.3">
      <c r="B132" s="431"/>
      <c r="C132" s="345"/>
      <c r="D132" s="334"/>
      <c r="E132" s="334">
        <f t="shared" si="414"/>
        <v>0</v>
      </c>
      <c r="F132" s="245"/>
      <c r="H132" s="441"/>
      <c r="I132" s="428" t="s">
        <v>83</v>
      </c>
      <c r="J132" s="428"/>
      <c r="K132" s="245">
        <f>SUM(K122:K131)</f>
        <v>47000</v>
      </c>
    </row>
    <row r="133" spans="2:11" ht="16.5" customHeight="1" thickBot="1" x14ac:dyDescent="0.3">
      <c r="B133" s="432"/>
      <c r="C133" s="338" t="s">
        <v>83</v>
      </c>
      <c r="D133" s="339">
        <f>SUM(D122:D132)</f>
        <v>161510</v>
      </c>
      <c r="E133" s="339">
        <f>SUM(E122:E132)</f>
        <v>1</v>
      </c>
      <c r="F133" s="340">
        <f>SUM(F122:F132)</f>
        <v>161510</v>
      </c>
      <c r="K133" s="243" t="str">
        <f>IF(I114=K132,"OK","ERROR")</f>
        <v>OK</v>
      </c>
    </row>
    <row r="134" spans="2:11" ht="15.75" thickBot="1" x14ac:dyDescent="0.3">
      <c r="D134" s="326" t="str">
        <f>IF(K114=D133,"OK","ERROR")</f>
        <v>OK</v>
      </c>
      <c r="F134" s="326" t="str">
        <f>IF(K114=F133,"OK","ERROR")</f>
        <v>OK</v>
      </c>
    </row>
    <row r="135" spans="2:11" ht="15.75" thickBot="1" x14ac:dyDescent="0.3"/>
    <row r="136" spans="2:11" ht="15.75" x14ac:dyDescent="0.25">
      <c r="B136" s="435" t="s">
        <v>381</v>
      </c>
      <c r="C136" s="286" t="s">
        <v>379</v>
      </c>
      <c r="D136" s="241" t="s">
        <v>378</v>
      </c>
      <c r="H136" s="439" t="s">
        <v>364</v>
      </c>
      <c r="I136" s="428" t="s">
        <v>294</v>
      </c>
      <c r="J136" s="428"/>
      <c r="K136" s="241" t="s">
        <v>291</v>
      </c>
    </row>
    <row r="137" spans="2:11" ht="15.75" x14ac:dyDescent="0.25">
      <c r="B137" s="436"/>
      <c r="C137" s="287" t="s">
        <v>78</v>
      </c>
      <c r="D137" s="283">
        <f>F114/$K$114</f>
        <v>0.51637669494148974</v>
      </c>
      <c r="H137" s="440"/>
      <c r="I137" s="415" t="s">
        <v>365</v>
      </c>
      <c r="J137" s="415"/>
      <c r="K137" s="244"/>
    </row>
    <row r="138" spans="2:11" ht="16.5" thickBot="1" x14ac:dyDescent="0.3">
      <c r="B138" s="436"/>
      <c r="C138" s="287" t="s">
        <v>79</v>
      </c>
      <c r="D138" s="283">
        <f>G114/$K$114</f>
        <v>7.7456504241223453E-2</v>
      </c>
      <c r="H138" s="440"/>
      <c r="I138" s="415" t="s">
        <v>302</v>
      </c>
      <c r="J138" s="415"/>
      <c r="K138" s="242"/>
    </row>
    <row r="139" spans="2:11" ht="16.5" thickBot="1" x14ac:dyDescent="0.3">
      <c r="B139" s="436"/>
      <c r="C139" s="287" t="s">
        <v>278</v>
      </c>
      <c r="D139" s="283">
        <f>H114/$K$114</f>
        <v>0.11516314779270634</v>
      </c>
      <c r="H139" s="441"/>
      <c r="I139" s="428" t="s">
        <v>83</v>
      </c>
      <c r="J139" s="428"/>
      <c r="K139" s="245">
        <f>SUM(K137:K138)</f>
        <v>0</v>
      </c>
    </row>
    <row r="140" spans="2:11" ht="16.5" thickBot="1" x14ac:dyDescent="0.3">
      <c r="B140" s="436"/>
      <c r="C140" s="287" t="s">
        <v>376</v>
      </c>
      <c r="D140" s="283">
        <f>I114/$K$114</f>
        <v>0.29100365302458053</v>
      </c>
      <c r="K140" s="243" t="str">
        <f>IF(J114=K139,"OK","ERROR")</f>
        <v>OK</v>
      </c>
    </row>
    <row r="141" spans="2:11" ht="15.75" x14ac:dyDescent="0.25">
      <c r="B141" s="436"/>
      <c r="C141" s="287" t="s">
        <v>377</v>
      </c>
      <c r="D141" s="283">
        <f>J114/$K$114</f>
        <v>0</v>
      </c>
    </row>
    <row r="142" spans="2:11" ht="16.5" thickBot="1" x14ac:dyDescent="0.3">
      <c r="B142" s="436"/>
      <c r="C142" s="288" t="s">
        <v>83</v>
      </c>
      <c r="D142" s="284">
        <f>SUM(D137:D141)</f>
        <v>1</v>
      </c>
    </row>
    <row r="143" spans="2:11" ht="15.75" thickBot="1" x14ac:dyDescent="0.3">
      <c r="B143" s="436"/>
    </row>
    <row r="144" spans="2:11" ht="15.75" x14ac:dyDescent="0.25">
      <c r="B144" s="436"/>
      <c r="C144" s="286" t="s">
        <v>380</v>
      </c>
      <c r="D144" s="241" t="s">
        <v>378</v>
      </c>
    </row>
    <row r="145" spans="2:4" ht="15.75" x14ac:dyDescent="0.25">
      <c r="B145" s="436"/>
      <c r="C145" s="287" t="s">
        <v>369</v>
      </c>
      <c r="D145" s="283">
        <f>K32/K114</f>
        <v>0.12285307411305801</v>
      </c>
    </row>
    <row r="146" spans="2:4" ht="15.75" x14ac:dyDescent="0.25">
      <c r="B146" s="436"/>
      <c r="C146" s="287" t="s">
        <v>370</v>
      </c>
      <c r="D146" s="283">
        <f>K61/K114</f>
        <v>0.3375023218376571</v>
      </c>
    </row>
    <row r="147" spans="2:4" ht="15.75" x14ac:dyDescent="0.25">
      <c r="B147" s="436"/>
      <c r="C147" s="287" t="s">
        <v>371</v>
      </c>
      <c r="D147" s="283">
        <f>K113/K114</f>
        <v>0.53964460404928483</v>
      </c>
    </row>
    <row r="148" spans="2:4" ht="16.5" thickBot="1" x14ac:dyDescent="0.3">
      <c r="B148" s="437"/>
      <c r="C148" s="288" t="s">
        <v>83</v>
      </c>
      <c r="D148" s="285">
        <f>SUM(D145:D147)</f>
        <v>1</v>
      </c>
    </row>
    <row r="168" spans="3:4" x14ac:dyDescent="0.25">
      <c r="C168" t="s">
        <v>72</v>
      </c>
      <c r="D168">
        <v>262</v>
      </c>
    </row>
    <row r="169" spans="3:4" x14ac:dyDescent="0.25">
      <c r="C169" t="s">
        <v>74</v>
      </c>
      <c r="D169">
        <v>278</v>
      </c>
    </row>
    <row r="170" spans="3:4" x14ac:dyDescent="0.25">
      <c r="C170" t="s">
        <v>75</v>
      </c>
      <c r="D170">
        <v>118</v>
      </c>
    </row>
    <row r="171" spans="3:4" x14ac:dyDescent="0.25">
      <c r="C171" t="s">
        <v>77</v>
      </c>
      <c r="D171">
        <v>280</v>
      </c>
    </row>
    <row r="172" spans="3:4" x14ac:dyDescent="0.25">
      <c r="C172" t="s">
        <v>84</v>
      </c>
      <c r="D172">
        <v>110</v>
      </c>
    </row>
    <row r="173" spans="3:4" x14ac:dyDescent="0.25">
      <c r="C173" t="s">
        <v>87</v>
      </c>
      <c r="D173">
        <v>232</v>
      </c>
    </row>
    <row r="174" spans="3:4" x14ac:dyDescent="0.25">
      <c r="C174" t="s">
        <v>88</v>
      </c>
      <c r="D174">
        <v>233</v>
      </c>
    </row>
    <row r="175" spans="3:4" x14ac:dyDescent="0.25">
      <c r="C175" t="s">
        <v>89</v>
      </c>
      <c r="D175">
        <v>253</v>
      </c>
    </row>
    <row r="176" spans="3:4" x14ac:dyDescent="0.25">
      <c r="C176" t="s">
        <v>90</v>
      </c>
      <c r="D176">
        <v>148</v>
      </c>
    </row>
    <row r="177" spans="3:4" x14ac:dyDescent="0.25">
      <c r="C177" t="s">
        <v>91</v>
      </c>
      <c r="D177">
        <v>121</v>
      </c>
    </row>
    <row r="178" spans="3:4" x14ac:dyDescent="0.25">
      <c r="C178" t="s">
        <v>92</v>
      </c>
      <c r="D178">
        <v>286</v>
      </c>
    </row>
    <row r="179" spans="3:4" x14ac:dyDescent="0.25">
      <c r="C179" t="s">
        <v>93</v>
      </c>
      <c r="D179">
        <v>200</v>
      </c>
    </row>
    <row r="180" spans="3:4" x14ac:dyDescent="0.25">
      <c r="C180" t="s">
        <v>94</v>
      </c>
      <c r="D180">
        <v>275</v>
      </c>
    </row>
    <row r="181" spans="3:4" x14ac:dyDescent="0.25">
      <c r="C181" t="s">
        <v>95</v>
      </c>
      <c r="D181">
        <v>131</v>
      </c>
    </row>
    <row r="182" spans="3:4" x14ac:dyDescent="0.25">
      <c r="C182" t="s">
        <v>96</v>
      </c>
      <c r="D182">
        <v>137</v>
      </c>
    </row>
    <row r="183" spans="3:4" x14ac:dyDescent="0.25">
      <c r="C183" t="s">
        <v>97</v>
      </c>
      <c r="D183">
        <v>118</v>
      </c>
    </row>
    <row r="184" spans="3:4" x14ac:dyDescent="0.25">
      <c r="C184" t="s">
        <v>98</v>
      </c>
      <c r="D184">
        <v>185</v>
      </c>
    </row>
    <row r="185" spans="3:4" x14ac:dyDescent="0.25">
      <c r="C185" t="s">
        <v>99</v>
      </c>
      <c r="D185">
        <v>202</v>
      </c>
    </row>
    <row r="186" spans="3:4" x14ac:dyDescent="0.25">
      <c r="C186" t="s">
        <v>100</v>
      </c>
      <c r="D186">
        <v>236</v>
      </c>
    </row>
    <row r="187" spans="3:4" x14ac:dyDescent="0.25">
      <c r="C187" t="s">
        <v>101</v>
      </c>
      <c r="D187">
        <v>238</v>
      </c>
    </row>
    <row r="188" spans="3:4" x14ac:dyDescent="0.25">
      <c r="C188" t="s">
        <v>102</v>
      </c>
      <c r="D188">
        <v>80</v>
      </c>
    </row>
    <row r="189" spans="3:4" x14ac:dyDescent="0.25">
      <c r="C189" t="s">
        <v>103</v>
      </c>
      <c r="D189">
        <v>100</v>
      </c>
    </row>
    <row r="190" spans="3:4" x14ac:dyDescent="0.25">
      <c r="C190" s="42" t="s">
        <v>104</v>
      </c>
      <c r="D190">
        <v>120</v>
      </c>
    </row>
    <row r="191" spans="3:4" x14ac:dyDescent="0.25">
      <c r="C191" t="s">
        <v>105</v>
      </c>
      <c r="D191">
        <v>120</v>
      </c>
    </row>
    <row r="192" spans="3:4" x14ac:dyDescent="0.25">
      <c r="C192" t="s">
        <v>106</v>
      </c>
      <c r="D192">
        <v>100</v>
      </c>
    </row>
    <row r="193" spans="3:4" x14ac:dyDescent="0.25">
      <c r="C193" t="s">
        <v>107</v>
      </c>
      <c r="D193">
        <v>324</v>
      </c>
    </row>
    <row r="194" spans="3:4" x14ac:dyDescent="0.25">
      <c r="C194" t="s">
        <v>108</v>
      </c>
      <c r="D194">
        <v>140</v>
      </c>
    </row>
    <row r="195" spans="3:4" x14ac:dyDescent="0.25">
      <c r="C195" t="s">
        <v>109</v>
      </c>
      <c r="D195">
        <v>80</v>
      </c>
    </row>
    <row r="197" spans="3:4" x14ac:dyDescent="0.25">
      <c r="C197" t="s">
        <v>281</v>
      </c>
      <c r="D197" s="238">
        <v>0.75</v>
      </c>
    </row>
    <row r="198" spans="3:4" x14ac:dyDescent="0.25">
      <c r="C198" t="s">
        <v>281</v>
      </c>
      <c r="D198" s="238">
        <v>0.85</v>
      </c>
    </row>
  </sheetData>
  <mergeCells count="146">
    <mergeCell ref="CK6:CK8"/>
    <mergeCell ref="CL6:CL8"/>
    <mergeCell ref="CM6:CM8"/>
    <mergeCell ref="CN6:CN8"/>
    <mergeCell ref="N7:N8"/>
    <mergeCell ref="O7:O8"/>
    <mergeCell ref="V7:V8"/>
    <mergeCell ref="W7:W8"/>
    <mergeCell ref="AD7:AD8"/>
    <mergeCell ref="AE7:AE8"/>
    <mergeCell ref="AL7:AL8"/>
    <mergeCell ref="AM7:AM8"/>
    <mergeCell ref="AT7:AT8"/>
    <mergeCell ref="AU7:AU8"/>
    <mergeCell ref="BB7:BB8"/>
    <mergeCell ref="BC7:BC8"/>
    <mergeCell ref="CD6:CD8"/>
    <mergeCell ref="CE6:CE8"/>
    <mergeCell ref="CF6:CF8"/>
    <mergeCell ref="CH6:CI6"/>
    <mergeCell ref="CJ6:CJ8"/>
    <mergeCell ref="CH7:CH8"/>
    <mergeCell ref="CI7:CI8"/>
    <mergeCell ref="BW6:BW8"/>
    <mergeCell ref="BX6:BX8"/>
    <mergeCell ref="BZ6:CA6"/>
    <mergeCell ref="CB6:CB8"/>
    <mergeCell ref="CC6:CC8"/>
    <mergeCell ref="BZ7:BZ8"/>
    <mergeCell ref="CA7:CA8"/>
    <mergeCell ref="BP6:BP8"/>
    <mergeCell ref="BR6:BS6"/>
    <mergeCell ref="BT6:BT8"/>
    <mergeCell ref="BU6:BU8"/>
    <mergeCell ref="BV6:BV8"/>
    <mergeCell ref="BR7:BR8"/>
    <mergeCell ref="BS7:BS8"/>
    <mergeCell ref="BJ6:BK6"/>
    <mergeCell ref="BL6:BL8"/>
    <mergeCell ref="BM6:BM8"/>
    <mergeCell ref="BN6:BN8"/>
    <mergeCell ref="BO6:BO8"/>
    <mergeCell ref="BJ7:BJ8"/>
    <mergeCell ref="BK7:BK8"/>
    <mergeCell ref="BD6:BD8"/>
    <mergeCell ref="BE6:BE8"/>
    <mergeCell ref="BF6:BF8"/>
    <mergeCell ref="BG6:BG8"/>
    <mergeCell ref="BH6:BH8"/>
    <mergeCell ref="AW6:AW8"/>
    <mergeCell ref="AX6:AX8"/>
    <mergeCell ref="AY6:AY8"/>
    <mergeCell ref="AZ6:AZ8"/>
    <mergeCell ref="BB6:BC6"/>
    <mergeCell ref="AP6:AP8"/>
    <mergeCell ref="AQ6:AQ8"/>
    <mergeCell ref="AR6:AR8"/>
    <mergeCell ref="AT6:AU6"/>
    <mergeCell ref="AV6:AV8"/>
    <mergeCell ref="B118:C119"/>
    <mergeCell ref="D118:E118"/>
    <mergeCell ref="D119:E119"/>
    <mergeCell ref="K2:K3"/>
    <mergeCell ref="F3:H3"/>
    <mergeCell ref="A4:D4"/>
    <mergeCell ref="A5:A8"/>
    <mergeCell ref="CH1:CN4"/>
    <mergeCell ref="N5:T5"/>
    <mergeCell ref="V5:AB5"/>
    <mergeCell ref="AD5:AJ5"/>
    <mergeCell ref="AL5:AR5"/>
    <mergeCell ref="AT5:AZ5"/>
    <mergeCell ref="BB5:BH5"/>
    <mergeCell ref="BJ5:BP5"/>
    <mergeCell ref="BR5:BX5"/>
    <mergeCell ref="BZ5:CF5"/>
    <mergeCell ref="CH5:CN5"/>
    <mergeCell ref="AT1:AZ4"/>
    <mergeCell ref="BB1:BH4"/>
    <mergeCell ref="BJ1:BP4"/>
    <mergeCell ref="BR1:BX4"/>
    <mergeCell ref="BZ1:CF4"/>
    <mergeCell ref="AI6:AI8"/>
    <mergeCell ref="N1:T4"/>
    <mergeCell ref="V1:AB4"/>
    <mergeCell ref="AD1:AJ4"/>
    <mergeCell ref="AL1:AR4"/>
    <mergeCell ref="N6:O6"/>
    <mergeCell ref="P6:P8"/>
    <mergeCell ref="Q6:Q8"/>
    <mergeCell ref="R6:R8"/>
    <mergeCell ref="S6:S8"/>
    <mergeCell ref="T6:T8"/>
    <mergeCell ref="V6:W6"/>
    <mergeCell ref="X6:X8"/>
    <mergeCell ref="Y6:Y8"/>
    <mergeCell ref="Z6:Z8"/>
    <mergeCell ref="AA6:AA8"/>
    <mergeCell ref="AJ6:AJ8"/>
    <mergeCell ref="AL6:AM6"/>
    <mergeCell ref="AN6:AN8"/>
    <mergeCell ref="AO6:AO8"/>
    <mergeCell ref="AB6:AB8"/>
    <mergeCell ref="AD6:AE6"/>
    <mergeCell ref="AF6:AF8"/>
    <mergeCell ref="AG6:AG8"/>
    <mergeCell ref="AH6:AH8"/>
    <mergeCell ref="B136:B148"/>
    <mergeCell ref="H136:H139"/>
    <mergeCell ref="I136:J136"/>
    <mergeCell ref="I137:J137"/>
    <mergeCell ref="I138:J138"/>
    <mergeCell ref="I139:J139"/>
    <mergeCell ref="I132:J132"/>
    <mergeCell ref="I125:J125"/>
    <mergeCell ref="I126:J126"/>
    <mergeCell ref="I127:J127"/>
    <mergeCell ref="I128:J128"/>
    <mergeCell ref="I129:J129"/>
    <mergeCell ref="I130:J130"/>
    <mergeCell ref="I131:J131"/>
    <mergeCell ref="H121:H132"/>
    <mergeCell ref="I121:J121"/>
    <mergeCell ref="I122:J122"/>
    <mergeCell ref="I123:J123"/>
    <mergeCell ref="B121:B133"/>
    <mergeCell ref="I124:J124"/>
    <mergeCell ref="A1:D1"/>
    <mergeCell ref="E1:J1"/>
    <mergeCell ref="A2:B3"/>
    <mergeCell ref="C2:D3"/>
    <mergeCell ref="E2:E3"/>
    <mergeCell ref="F2:H2"/>
    <mergeCell ref="J2:J3"/>
    <mergeCell ref="B5:B8"/>
    <mergeCell ref="C5:C8"/>
    <mergeCell ref="D5:D8"/>
    <mergeCell ref="E5:K5"/>
    <mergeCell ref="E6:F6"/>
    <mergeCell ref="G6:G8"/>
    <mergeCell ref="H6:H8"/>
    <mergeCell ref="I6:I8"/>
    <mergeCell ref="J6:J8"/>
    <mergeCell ref="K6:K8"/>
    <mergeCell ref="E7:E8"/>
    <mergeCell ref="F7:F8"/>
  </mergeCells>
  <dataValidations count="2">
    <dataValidation type="list" allowBlank="1" showInputMessage="1" showErrorMessage="1" sqref="K2:K3">
      <formula1>$D$197:$D$198</formula1>
    </dataValidation>
    <dataValidation type="list" allowBlank="1" showInputMessage="1" showErrorMessage="1" sqref="K1">
      <formula1>$C$168:$C$196</formula1>
    </dataValidation>
  </dataValidations>
  <pageMargins left="0.7" right="0.7" top="0.75" bottom="0.75" header="0.3" footer="0.3"/>
  <pageSetup paperSize="8" scale="1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CO198"/>
  <sheetViews>
    <sheetView view="pageBreakPreview" zoomScale="30" zoomScaleNormal="85" zoomScaleSheetLayoutView="30" workbookViewId="0">
      <pane ySplit="8" topLeftCell="A145" activePane="bottomLeft" state="frozen"/>
      <selection activeCell="F97" sqref="F97"/>
      <selection pane="bottomLeft" activeCell="F97" sqref="F97"/>
    </sheetView>
  </sheetViews>
  <sheetFormatPr defaultRowHeight="15" x14ac:dyDescent="0.25"/>
  <cols>
    <col min="2" max="2" width="54.7109375" style="21" customWidth="1"/>
    <col min="3" max="3" width="18.7109375" customWidth="1"/>
    <col min="4" max="4" width="15.28515625" customWidth="1"/>
    <col min="5" max="5" width="9.42578125" bestFit="1" customWidth="1"/>
    <col min="6" max="6" width="15.85546875" bestFit="1" customWidth="1"/>
    <col min="7" max="7" width="14.5703125" bestFit="1" customWidth="1"/>
    <col min="8" max="8" width="15.7109375" customWidth="1"/>
    <col min="9" max="9" width="17.42578125" bestFit="1" customWidth="1"/>
    <col min="10" max="10" width="12.85546875" customWidth="1"/>
    <col min="11" max="11" width="19.42578125" customWidth="1"/>
    <col min="12" max="13" width="12.7109375" bestFit="1" customWidth="1"/>
    <col min="14" max="14" width="13.85546875" bestFit="1" customWidth="1"/>
    <col min="15" max="15" width="12.7109375" bestFit="1" customWidth="1"/>
    <col min="16" max="16" width="14" bestFit="1" customWidth="1"/>
    <col min="17" max="17" width="10.140625" customWidth="1"/>
    <col min="18" max="18" width="9.140625" customWidth="1"/>
  </cols>
  <sheetData>
    <row r="1" spans="1:93" ht="36" customHeight="1" x14ac:dyDescent="0.55000000000000004">
      <c r="A1" s="379" t="s">
        <v>436</v>
      </c>
      <c r="B1" s="380"/>
      <c r="C1" s="380"/>
      <c r="D1" s="381"/>
      <c r="E1" s="382" t="s">
        <v>155</v>
      </c>
      <c r="F1" s="383"/>
      <c r="G1" s="383"/>
      <c r="H1" s="383"/>
      <c r="I1" s="383"/>
      <c r="J1" s="383"/>
      <c r="K1" s="32" t="s">
        <v>94</v>
      </c>
      <c r="N1" s="442" t="s">
        <v>398</v>
      </c>
      <c r="O1" s="442"/>
      <c r="P1" s="442"/>
      <c r="Q1" s="442"/>
      <c r="R1" s="442"/>
      <c r="S1" s="442"/>
      <c r="T1" s="442"/>
      <c r="V1" s="442" t="s">
        <v>399</v>
      </c>
      <c r="W1" s="442"/>
      <c r="X1" s="442"/>
      <c r="Y1" s="442"/>
      <c r="Z1" s="442"/>
      <c r="AA1" s="442"/>
      <c r="AB1" s="442"/>
      <c r="AD1" s="442" t="s">
        <v>400</v>
      </c>
      <c r="AE1" s="442"/>
      <c r="AF1" s="442"/>
      <c r="AG1" s="442"/>
      <c r="AH1" s="442"/>
      <c r="AI1" s="442"/>
      <c r="AJ1" s="442"/>
      <c r="AL1" s="442" t="s">
        <v>402</v>
      </c>
      <c r="AM1" s="442"/>
      <c r="AN1" s="442"/>
      <c r="AO1" s="442"/>
      <c r="AP1" s="442"/>
      <c r="AQ1" s="442"/>
      <c r="AR1" s="442"/>
      <c r="AT1" s="442" t="s">
        <v>401</v>
      </c>
      <c r="AU1" s="442"/>
      <c r="AV1" s="442"/>
      <c r="AW1" s="442"/>
      <c r="AX1" s="442"/>
      <c r="AY1" s="442"/>
      <c r="AZ1" s="442"/>
      <c r="BB1" s="442" t="s">
        <v>403</v>
      </c>
      <c r="BC1" s="442"/>
      <c r="BD1" s="442"/>
      <c r="BE1" s="442"/>
      <c r="BF1" s="442"/>
      <c r="BG1" s="442"/>
      <c r="BH1" s="442"/>
      <c r="BJ1" s="442" t="s">
        <v>404</v>
      </c>
      <c r="BK1" s="442"/>
      <c r="BL1" s="442"/>
      <c r="BM1" s="442"/>
      <c r="BN1" s="442"/>
      <c r="BO1" s="442"/>
      <c r="BP1" s="442"/>
      <c r="BR1" s="442" t="s">
        <v>405</v>
      </c>
      <c r="BS1" s="442"/>
      <c r="BT1" s="442"/>
      <c r="BU1" s="442"/>
      <c r="BV1" s="442"/>
      <c r="BW1" s="442"/>
      <c r="BX1" s="442"/>
      <c r="BZ1" s="442" t="s">
        <v>406</v>
      </c>
      <c r="CA1" s="442"/>
      <c r="CB1" s="442"/>
      <c r="CC1" s="442"/>
      <c r="CD1" s="442"/>
      <c r="CE1" s="442"/>
      <c r="CF1" s="442"/>
      <c r="CH1" s="442" t="s">
        <v>83</v>
      </c>
      <c r="CI1" s="442"/>
      <c r="CJ1" s="442"/>
      <c r="CK1" s="442"/>
      <c r="CL1" s="442"/>
      <c r="CM1" s="442"/>
      <c r="CN1" s="442"/>
    </row>
    <row r="2" spans="1:93" ht="15" customHeight="1" x14ac:dyDescent="0.25">
      <c r="A2" s="384" t="s">
        <v>70</v>
      </c>
      <c r="B2" s="385"/>
      <c r="C2" s="388">
        <f>IF(K1=C168,D168,IF(K1=C169,D169,IF(C170=K1,D170,IF(K1=C171,D171, IF(K1=C172,D172, IF(K1=C173,D173, IF(K1=C174,D174, IF(K1=C175,D175, IF(K1=C176,D176, IF(K1=C177,D177, IF(K1=C178,D178, IF(K1=C179,D179, IF(K1=C180,D180, IF(K1=C181,D181, IF(K1=C182,D182, IF(K1=C183,D183, IF(K1=C184,D184, IF(K1=C185,D185, IF(K1=C186,D186, IF(K1=C187,D187, IF(K1=C188,D188, IF(K1=C189,D189, IF(K1=C190,D190, IF(K1=C191,D191, IF(K1=C192,D192, IF(K1=C193,D193, IF(K1=C194,D194, IF(K1=C195,D195, IF(K1=C196,D196,0)))))))))))))))))))))))))))))</f>
        <v>275</v>
      </c>
      <c r="D2" s="389"/>
      <c r="E2" s="392"/>
      <c r="F2" s="394" t="s">
        <v>71</v>
      </c>
      <c r="G2" s="395"/>
      <c r="H2" s="395"/>
      <c r="I2" s="33">
        <v>600</v>
      </c>
      <c r="J2" s="396" t="s">
        <v>281</v>
      </c>
      <c r="K2" s="398">
        <v>0.85</v>
      </c>
      <c r="N2" s="442"/>
      <c r="O2" s="442"/>
      <c r="P2" s="442"/>
      <c r="Q2" s="442"/>
      <c r="R2" s="442"/>
      <c r="S2" s="442"/>
      <c r="T2" s="442"/>
      <c r="V2" s="442"/>
      <c r="W2" s="442"/>
      <c r="X2" s="442"/>
      <c r="Y2" s="442"/>
      <c r="Z2" s="442"/>
      <c r="AA2" s="442"/>
      <c r="AB2" s="442"/>
      <c r="AD2" s="442"/>
      <c r="AE2" s="442"/>
      <c r="AF2" s="442"/>
      <c r="AG2" s="442"/>
      <c r="AH2" s="442"/>
      <c r="AI2" s="442"/>
      <c r="AJ2" s="442"/>
      <c r="AL2" s="442"/>
      <c r="AM2" s="442"/>
      <c r="AN2" s="442"/>
      <c r="AO2" s="442"/>
      <c r="AP2" s="442"/>
      <c r="AQ2" s="442"/>
      <c r="AR2" s="442"/>
      <c r="AT2" s="442"/>
      <c r="AU2" s="442"/>
      <c r="AV2" s="442"/>
      <c r="AW2" s="442"/>
      <c r="AX2" s="442"/>
      <c r="AY2" s="442"/>
      <c r="AZ2" s="442"/>
      <c r="BB2" s="442"/>
      <c r="BC2" s="442"/>
      <c r="BD2" s="442"/>
      <c r="BE2" s="442"/>
      <c r="BF2" s="442"/>
      <c r="BG2" s="442"/>
      <c r="BH2" s="442"/>
      <c r="BJ2" s="442"/>
      <c r="BK2" s="442"/>
      <c r="BL2" s="442"/>
      <c r="BM2" s="442"/>
      <c r="BN2" s="442"/>
      <c r="BO2" s="442"/>
      <c r="BP2" s="442"/>
      <c r="BR2" s="442"/>
      <c r="BS2" s="442"/>
      <c r="BT2" s="442"/>
      <c r="BU2" s="442"/>
      <c r="BV2" s="442"/>
      <c r="BW2" s="442"/>
      <c r="BX2" s="442"/>
      <c r="BZ2" s="442"/>
      <c r="CA2" s="442"/>
      <c r="CB2" s="442"/>
      <c r="CC2" s="442"/>
      <c r="CD2" s="442"/>
      <c r="CE2" s="442"/>
      <c r="CF2" s="442"/>
      <c r="CH2" s="442"/>
      <c r="CI2" s="442"/>
      <c r="CJ2" s="442"/>
      <c r="CK2" s="442"/>
      <c r="CL2" s="442"/>
      <c r="CM2" s="442"/>
      <c r="CN2" s="442"/>
    </row>
    <row r="3" spans="1:93" ht="15" customHeight="1" x14ac:dyDescent="0.25">
      <c r="A3" s="386"/>
      <c r="B3" s="387"/>
      <c r="C3" s="390"/>
      <c r="D3" s="391"/>
      <c r="E3" s="393"/>
      <c r="F3" s="394" t="s">
        <v>361</v>
      </c>
      <c r="G3" s="395"/>
      <c r="H3" s="395"/>
      <c r="I3" s="33">
        <v>800</v>
      </c>
      <c r="J3" s="397"/>
      <c r="K3" s="399"/>
      <c r="N3" s="442"/>
      <c r="O3" s="442"/>
      <c r="P3" s="442"/>
      <c r="Q3" s="442"/>
      <c r="R3" s="442"/>
      <c r="S3" s="442"/>
      <c r="T3" s="442"/>
      <c r="V3" s="442"/>
      <c r="W3" s="442"/>
      <c r="X3" s="442"/>
      <c r="Y3" s="442"/>
      <c r="Z3" s="442"/>
      <c r="AA3" s="442"/>
      <c r="AB3" s="442"/>
      <c r="AD3" s="442"/>
      <c r="AE3" s="442"/>
      <c r="AF3" s="442"/>
      <c r="AG3" s="442"/>
      <c r="AH3" s="442"/>
      <c r="AI3" s="442"/>
      <c r="AJ3" s="442"/>
      <c r="AL3" s="442"/>
      <c r="AM3" s="442"/>
      <c r="AN3" s="442"/>
      <c r="AO3" s="442"/>
      <c r="AP3" s="442"/>
      <c r="AQ3" s="442"/>
      <c r="AR3" s="442"/>
      <c r="AT3" s="442"/>
      <c r="AU3" s="442"/>
      <c r="AV3" s="442"/>
      <c r="AW3" s="442"/>
      <c r="AX3" s="442"/>
      <c r="AY3" s="442"/>
      <c r="AZ3" s="442"/>
      <c r="BB3" s="442"/>
      <c r="BC3" s="442"/>
      <c r="BD3" s="442"/>
      <c r="BE3" s="442"/>
      <c r="BF3" s="442"/>
      <c r="BG3" s="442"/>
      <c r="BH3" s="442"/>
      <c r="BJ3" s="442"/>
      <c r="BK3" s="442"/>
      <c r="BL3" s="442"/>
      <c r="BM3" s="442"/>
      <c r="BN3" s="442"/>
      <c r="BO3" s="442"/>
      <c r="BP3" s="442"/>
      <c r="BR3" s="442"/>
      <c r="BS3" s="442"/>
      <c r="BT3" s="442"/>
      <c r="BU3" s="442"/>
      <c r="BV3" s="442"/>
      <c r="BW3" s="442"/>
      <c r="BX3" s="442"/>
      <c r="BZ3" s="442"/>
      <c r="CA3" s="442"/>
      <c r="CB3" s="442"/>
      <c r="CC3" s="442"/>
      <c r="CD3" s="442"/>
      <c r="CE3" s="442"/>
      <c r="CF3" s="442"/>
      <c r="CH3" s="442"/>
      <c r="CI3" s="442"/>
      <c r="CJ3" s="442"/>
      <c r="CK3" s="442"/>
      <c r="CL3" s="442"/>
      <c r="CM3" s="442"/>
      <c r="CN3" s="442"/>
    </row>
    <row r="4" spans="1:93" x14ac:dyDescent="0.25">
      <c r="A4" s="400"/>
      <c r="B4" s="401"/>
      <c r="C4" s="401"/>
      <c r="D4" s="401"/>
      <c r="E4" s="37"/>
      <c r="F4" s="37"/>
      <c r="G4" s="37"/>
      <c r="H4" s="37"/>
      <c r="I4" s="37"/>
      <c r="J4" s="37"/>
      <c r="K4" s="325">
        <f>K114</f>
        <v>126077</v>
      </c>
      <c r="N4" s="443"/>
      <c r="O4" s="443"/>
      <c r="P4" s="443"/>
      <c r="Q4" s="443"/>
      <c r="R4" s="443"/>
      <c r="S4" s="443"/>
      <c r="T4" s="443"/>
      <c r="V4" s="443"/>
      <c r="W4" s="443"/>
      <c r="X4" s="443"/>
      <c r="Y4" s="443"/>
      <c r="Z4" s="443"/>
      <c r="AA4" s="443"/>
      <c r="AB4" s="443"/>
      <c r="AD4" s="443"/>
      <c r="AE4" s="443"/>
      <c r="AF4" s="443"/>
      <c r="AG4" s="443"/>
      <c r="AH4" s="443"/>
      <c r="AI4" s="443"/>
      <c r="AJ4" s="443"/>
      <c r="AL4" s="443"/>
      <c r="AM4" s="443"/>
      <c r="AN4" s="443"/>
      <c r="AO4" s="443"/>
      <c r="AP4" s="443"/>
      <c r="AQ4" s="443"/>
      <c r="AR4" s="443"/>
      <c r="AT4" s="443"/>
      <c r="AU4" s="443"/>
      <c r="AV4" s="443"/>
      <c r="AW4" s="443"/>
      <c r="AX4" s="443"/>
      <c r="AY4" s="443"/>
      <c r="AZ4" s="443"/>
      <c r="BB4" s="443"/>
      <c r="BC4" s="443"/>
      <c r="BD4" s="443"/>
      <c r="BE4" s="443"/>
      <c r="BF4" s="443"/>
      <c r="BG4" s="443"/>
      <c r="BH4" s="443"/>
      <c r="BJ4" s="443"/>
      <c r="BK4" s="443"/>
      <c r="BL4" s="443"/>
      <c r="BM4" s="443"/>
      <c r="BN4" s="443"/>
      <c r="BO4" s="443"/>
      <c r="BP4" s="443"/>
      <c r="BR4" s="443"/>
      <c r="BS4" s="443"/>
      <c r="BT4" s="443"/>
      <c r="BU4" s="443"/>
      <c r="BV4" s="443"/>
      <c r="BW4" s="443"/>
      <c r="BX4" s="443"/>
      <c r="BZ4" s="443"/>
      <c r="CA4" s="443"/>
      <c r="CB4" s="443"/>
      <c r="CC4" s="443"/>
      <c r="CD4" s="443"/>
      <c r="CE4" s="443"/>
      <c r="CF4" s="443"/>
      <c r="CH4" s="443"/>
      <c r="CI4" s="443"/>
      <c r="CJ4" s="443"/>
      <c r="CK4" s="443"/>
      <c r="CL4" s="443"/>
      <c r="CM4" s="443"/>
      <c r="CN4" s="443"/>
    </row>
    <row r="5" spans="1:93" ht="26.25" x14ac:dyDescent="0.4">
      <c r="A5" s="402" t="s">
        <v>0</v>
      </c>
      <c r="B5" s="404" t="s">
        <v>1</v>
      </c>
      <c r="C5" s="404" t="s">
        <v>2</v>
      </c>
      <c r="D5" s="406" t="s">
        <v>76</v>
      </c>
      <c r="E5" s="408"/>
      <c r="F5" s="408"/>
      <c r="G5" s="408"/>
      <c r="H5" s="408"/>
      <c r="I5" s="408"/>
      <c r="J5" s="408"/>
      <c r="K5" s="409"/>
      <c r="N5" s="408"/>
      <c r="O5" s="408"/>
      <c r="P5" s="408"/>
      <c r="Q5" s="408"/>
      <c r="R5" s="408"/>
      <c r="S5" s="408"/>
      <c r="T5" s="409"/>
      <c r="V5" s="408"/>
      <c r="W5" s="408"/>
      <c r="X5" s="408"/>
      <c r="Y5" s="408"/>
      <c r="Z5" s="408"/>
      <c r="AA5" s="408"/>
      <c r="AB5" s="409"/>
      <c r="AD5" s="408"/>
      <c r="AE5" s="408"/>
      <c r="AF5" s="408"/>
      <c r="AG5" s="408"/>
      <c r="AH5" s="408"/>
      <c r="AI5" s="408"/>
      <c r="AJ5" s="409"/>
      <c r="AL5" s="408"/>
      <c r="AM5" s="408"/>
      <c r="AN5" s="408"/>
      <c r="AO5" s="408"/>
      <c r="AP5" s="408"/>
      <c r="AQ5" s="408"/>
      <c r="AR5" s="409"/>
      <c r="AT5" s="408"/>
      <c r="AU5" s="408"/>
      <c r="AV5" s="408"/>
      <c r="AW5" s="408"/>
      <c r="AX5" s="408"/>
      <c r="AY5" s="408"/>
      <c r="AZ5" s="409"/>
      <c r="BB5" s="408"/>
      <c r="BC5" s="408"/>
      <c r="BD5" s="408"/>
      <c r="BE5" s="408"/>
      <c r="BF5" s="408"/>
      <c r="BG5" s="408"/>
      <c r="BH5" s="409"/>
      <c r="BJ5" s="408"/>
      <c r="BK5" s="408"/>
      <c r="BL5" s="408"/>
      <c r="BM5" s="408"/>
      <c r="BN5" s="408"/>
      <c r="BO5" s="408"/>
      <c r="BP5" s="409"/>
      <c r="BR5" s="408"/>
      <c r="BS5" s="408"/>
      <c r="BT5" s="408"/>
      <c r="BU5" s="408"/>
      <c r="BV5" s="408"/>
      <c r="BW5" s="408"/>
      <c r="BX5" s="409"/>
      <c r="BZ5" s="408"/>
      <c r="CA5" s="408"/>
      <c r="CB5" s="408"/>
      <c r="CC5" s="408"/>
      <c r="CD5" s="408"/>
      <c r="CE5" s="408"/>
      <c r="CF5" s="409"/>
      <c r="CH5" s="408"/>
      <c r="CI5" s="408"/>
      <c r="CJ5" s="408"/>
      <c r="CK5" s="408"/>
      <c r="CL5" s="408"/>
      <c r="CM5" s="408"/>
      <c r="CN5" s="409"/>
    </row>
    <row r="6" spans="1:93" ht="15" customHeight="1" x14ac:dyDescent="0.25">
      <c r="A6" s="403"/>
      <c r="B6" s="405"/>
      <c r="C6" s="405"/>
      <c r="D6" s="407"/>
      <c r="E6" s="410" t="s">
        <v>78</v>
      </c>
      <c r="F6" s="411"/>
      <c r="G6" s="412" t="s">
        <v>79</v>
      </c>
      <c r="H6" s="404" t="s">
        <v>80</v>
      </c>
      <c r="I6" s="404" t="s">
        <v>81</v>
      </c>
      <c r="J6" s="412" t="s">
        <v>82</v>
      </c>
      <c r="K6" s="413" t="s">
        <v>83</v>
      </c>
      <c r="N6" s="410" t="s">
        <v>78</v>
      </c>
      <c r="O6" s="411"/>
      <c r="P6" s="412" t="s">
        <v>79</v>
      </c>
      <c r="Q6" s="404" t="s">
        <v>80</v>
      </c>
      <c r="R6" s="404" t="s">
        <v>81</v>
      </c>
      <c r="S6" s="412" t="s">
        <v>82</v>
      </c>
      <c r="T6" s="413" t="s">
        <v>83</v>
      </c>
      <c r="V6" s="410" t="s">
        <v>78</v>
      </c>
      <c r="W6" s="411"/>
      <c r="X6" s="412" t="s">
        <v>79</v>
      </c>
      <c r="Y6" s="404" t="s">
        <v>80</v>
      </c>
      <c r="Z6" s="404" t="s">
        <v>81</v>
      </c>
      <c r="AA6" s="412" t="s">
        <v>82</v>
      </c>
      <c r="AB6" s="413" t="s">
        <v>83</v>
      </c>
      <c r="AD6" s="410" t="s">
        <v>78</v>
      </c>
      <c r="AE6" s="411"/>
      <c r="AF6" s="412" t="s">
        <v>79</v>
      </c>
      <c r="AG6" s="404" t="s">
        <v>80</v>
      </c>
      <c r="AH6" s="404" t="s">
        <v>81</v>
      </c>
      <c r="AI6" s="412" t="s">
        <v>82</v>
      </c>
      <c r="AJ6" s="413" t="s">
        <v>83</v>
      </c>
      <c r="AL6" s="410" t="s">
        <v>78</v>
      </c>
      <c r="AM6" s="411"/>
      <c r="AN6" s="412" t="s">
        <v>79</v>
      </c>
      <c r="AO6" s="404" t="s">
        <v>80</v>
      </c>
      <c r="AP6" s="404" t="s">
        <v>81</v>
      </c>
      <c r="AQ6" s="412" t="s">
        <v>82</v>
      </c>
      <c r="AR6" s="413" t="s">
        <v>83</v>
      </c>
      <c r="AT6" s="410" t="s">
        <v>78</v>
      </c>
      <c r="AU6" s="411"/>
      <c r="AV6" s="412" t="s">
        <v>79</v>
      </c>
      <c r="AW6" s="404" t="s">
        <v>80</v>
      </c>
      <c r="AX6" s="404" t="s">
        <v>81</v>
      </c>
      <c r="AY6" s="412" t="s">
        <v>82</v>
      </c>
      <c r="AZ6" s="413" t="s">
        <v>83</v>
      </c>
      <c r="BB6" s="410" t="s">
        <v>78</v>
      </c>
      <c r="BC6" s="411"/>
      <c r="BD6" s="412" t="s">
        <v>79</v>
      </c>
      <c r="BE6" s="404" t="s">
        <v>80</v>
      </c>
      <c r="BF6" s="404" t="s">
        <v>81</v>
      </c>
      <c r="BG6" s="412" t="s">
        <v>82</v>
      </c>
      <c r="BH6" s="413" t="s">
        <v>83</v>
      </c>
      <c r="BJ6" s="410" t="s">
        <v>78</v>
      </c>
      <c r="BK6" s="411"/>
      <c r="BL6" s="412" t="s">
        <v>79</v>
      </c>
      <c r="BM6" s="404" t="s">
        <v>80</v>
      </c>
      <c r="BN6" s="404" t="s">
        <v>81</v>
      </c>
      <c r="BO6" s="412" t="s">
        <v>82</v>
      </c>
      <c r="BP6" s="413" t="s">
        <v>83</v>
      </c>
      <c r="BR6" s="410" t="s">
        <v>78</v>
      </c>
      <c r="BS6" s="411"/>
      <c r="BT6" s="412" t="s">
        <v>79</v>
      </c>
      <c r="BU6" s="404" t="s">
        <v>80</v>
      </c>
      <c r="BV6" s="404" t="s">
        <v>81</v>
      </c>
      <c r="BW6" s="412" t="s">
        <v>82</v>
      </c>
      <c r="BX6" s="413" t="s">
        <v>83</v>
      </c>
      <c r="BZ6" s="410" t="s">
        <v>78</v>
      </c>
      <c r="CA6" s="411"/>
      <c r="CB6" s="412" t="s">
        <v>79</v>
      </c>
      <c r="CC6" s="404" t="s">
        <v>80</v>
      </c>
      <c r="CD6" s="404" t="s">
        <v>81</v>
      </c>
      <c r="CE6" s="412" t="s">
        <v>82</v>
      </c>
      <c r="CF6" s="413" t="s">
        <v>83</v>
      </c>
      <c r="CH6" s="410" t="s">
        <v>78</v>
      </c>
      <c r="CI6" s="411"/>
      <c r="CJ6" s="412" t="s">
        <v>79</v>
      </c>
      <c r="CK6" s="404" t="s">
        <v>80</v>
      </c>
      <c r="CL6" s="404" t="s">
        <v>81</v>
      </c>
      <c r="CM6" s="412" t="s">
        <v>82</v>
      </c>
      <c r="CN6" s="413" t="s">
        <v>83</v>
      </c>
    </row>
    <row r="7" spans="1:93" x14ac:dyDescent="0.25">
      <c r="A7" s="403"/>
      <c r="B7" s="405"/>
      <c r="C7" s="405"/>
      <c r="D7" s="407"/>
      <c r="E7" s="406" t="s">
        <v>85</v>
      </c>
      <c r="F7" s="406" t="s">
        <v>86</v>
      </c>
      <c r="G7" s="412"/>
      <c r="H7" s="405"/>
      <c r="I7" s="405"/>
      <c r="J7" s="412"/>
      <c r="K7" s="413"/>
      <c r="N7" s="406" t="s">
        <v>85</v>
      </c>
      <c r="O7" s="406" t="s">
        <v>86</v>
      </c>
      <c r="P7" s="412"/>
      <c r="Q7" s="405"/>
      <c r="R7" s="405"/>
      <c r="S7" s="412"/>
      <c r="T7" s="413"/>
      <c r="V7" s="406" t="s">
        <v>85</v>
      </c>
      <c r="W7" s="406" t="s">
        <v>86</v>
      </c>
      <c r="X7" s="412"/>
      <c r="Y7" s="405"/>
      <c r="Z7" s="405"/>
      <c r="AA7" s="412"/>
      <c r="AB7" s="413"/>
      <c r="AD7" s="406" t="s">
        <v>85</v>
      </c>
      <c r="AE7" s="406" t="s">
        <v>86</v>
      </c>
      <c r="AF7" s="412"/>
      <c r="AG7" s="405"/>
      <c r="AH7" s="405"/>
      <c r="AI7" s="412"/>
      <c r="AJ7" s="413"/>
      <c r="AL7" s="406" t="s">
        <v>85</v>
      </c>
      <c r="AM7" s="406" t="s">
        <v>86</v>
      </c>
      <c r="AN7" s="412"/>
      <c r="AO7" s="405"/>
      <c r="AP7" s="405"/>
      <c r="AQ7" s="412"/>
      <c r="AR7" s="413"/>
      <c r="AT7" s="406" t="s">
        <v>85</v>
      </c>
      <c r="AU7" s="406" t="s">
        <v>86</v>
      </c>
      <c r="AV7" s="412"/>
      <c r="AW7" s="405"/>
      <c r="AX7" s="405"/>
      <c r="AY7" s="412"/>
      <c r="AZ7" s="413"/>
      <c r="BB7" s="406" t="s">
        <v>85</v>
      </c>
      <c r="BC7" s="406" t="s">
        <v>86</v>
      </c>
      <c r="BD7" s="412"/>
      <c r="BE7" s="405"/>
      <c r="BF7" s="405"/>
      <c r="BG7" s="412"/>
      <c r="BH7" s="413"/>
      <c r="BJ7" s="406" t="s">
        <v>85</v>
      </c>
      <c r="BK7" s="406" t="s">
        <v>86</v>
      </c>
      <c r="BL7" s="412"/>
      <c r="BM7" s="405"/>
      <c r="BN7" s="405"/>
      <c r="BO7" s="412"/>
      <c r="BP7" s="413"/>
      <c r="BR7" s="406" t="s">
        <v>85</v>
      </c>
      <c r="BS7" s="406" t="s">
        <v>86</v>
      </c>
      <c r="BT7" s="412"/>
      <c r="BU7" s="405"/>
      <c r="BV7" s="405"/>
      <c r="BW7" s="412"/>
      <c r="BX7" s="413"/>
      <c r="BZ7" s="406" t="s">
        <v>85</v>
      </c>
      <c r="CA7" s="406" t="s">
        <v>86</v>
      </c>
      <c r="CB7" s="412"/>
      <c r="CC7" s="405"/>
      <c r="CD7" s="405"/>
      <c r="CE7" s="412"/>
      <c r="CF7" s="413"/>
      <c r="CH7" s="406" t="s">
        <v>85</v>
      </c>
      <c r="CI7" s="406" t="s">
        <v>86</v>
      </c>
      <c r="CJ7" s="412"/>
      <c r="CK7" s="405"/>
      <c r="CL7" s="405"/>
      <c r="CM7" s="412"/>
      <c r="CN7" s="413"/>
    </row>
    <row r="8" spans="1:93" ht="15.75" thickBot="1" x14ac:dyDescent="0.3">
      <c r="A8" s="403"/>
      <c r="B8" s="405"/>
      <c r="C8" s="405"/>
      <c r="D8" s="407"/>
      <c r="E8" s="407"/>
      <c r="F8" s="407"/>
      <c r="G8" s="406"/>
      <c r="H8" s="405"/>
      <c r="I8" s="405"/>
      <c r="J8" s="406"/>
      <c r="K8" s="414"/>
      <c r="N8" s="407"/>
      <c r="O8" s="407"/>
      <c r="P8" s="406"/>
      <c r="Q8" s="405"/>
      <c r="R8" s="405"/>
      <c r="S8" s="406"/>
      <c r="T8" s="414"/>
      <c r="V8" s="407"/>
      <c r="W8" s="407"/>
      <c r="X8" s="406"/>
      <c r="Y8" s="405"/>
      <c r="Z8" s="405"/>
      <c r="AA8" s="406"/>
      <c r="AB8" s="414"/>
      <c r="AD8" s="407"/>
      <c r="AE8" s="407"/>
      <c r="AF8" s="406"/>
      <c r="AG8" s="405"/>
      <c r="AH8" s="405"/>
      <c r="AI8" s="406"/>
      <c r="AJ8" s="414"/>
      <c r="AL8" s="407"/>
      <c r="AM8" s="407"/>
      <c r="AN8" s="406"/>
      <c r="AO8" s="405"/>
      <c r="AP8" s="405"/>
      <c r="AQ8" s="406"/>
      <c r="AR8" s="414"/>
      <c r="AT8" s="407"/>
      <c r="AU8" s="407"/>
      <c r="AV8" s="406"/>
      <c r="AW8" s="405"/>
      <c r="AX8" s="405"/>
      <c r="AY8" s="406"/>
      <c r="AZ8" s="414"/>
      <c r="BB8" s="407"/>
      <c r="BC8" s="407"/>
      <c r="BD8" s="406"/>
      <c r="BE8" s="405"/>
      <c r="BF8" s="405"/>
      <c r="BG8" s="406"/>
      <c r="BH8" s="414"/>
      <c r="BJ8" s="407"/>
      <c r="BK8" s="407"/>
      <c r="BL8" s="406"/>
      <c r="BM8" s="405"/>
      <c r="BN8" s="405"/>
      <c r="BO8" s="406"/>
      <c r="BP8" s="414"/>
      <c r="BR8" s="407"/>
      <c r="BS8" s="407"/>
      <c r="BT8" s="406"/>
      <c r="BU8" s="405"/>
      <c r="BV8" s="405"/>
      <c r="BW8" s="406"/>
      <c r="BX8" s="414"/>
      <c r="BZ8" s="407"/>
      <c r="CA8" s="407"/>
      <c r="CB8" s="406"/>
      <c r="CC8" s="405"/>
      <c r="CD8" s="405"/>
      <c r="CE8" s="406"/>
      <c r="CF8" s="414"/>
      <c r="CH8" s="407"/>
      <c r="CI8" s="407"/>
      <c r="CJ8" s="406"/>
      <c r="CK8" s="405"/>
      <c r="CL8" s="405"/>
      <c r="CM8" s="406"/>
      <c r="CN8" s="414"/>
    </row>
    <row r="9" spans="1:93" ht="16.5" thickBot="1" x14ac:dyDescent="0.3">
      <c r="A9" s="157"/>
      <c r="B9" s="159" t="s">
        <v>161</v>
      </c>
      <c r="C9" s="190" t="s">
        <v>10</v>
      </c>
      <c r="D9" s="161"/>
      <c r="E9" s="166"/>
      <c r="F9" s="167"/>
      <c r="G9" s="167"/>
      <c r="H9" s="167"/>
      <c r="I9" s="167"/>
      <c r="J9" s="167"/>
      <c r="K9" s="168"/>
      <c r="N9" s="166"/>
      <c r="O9" s="167"/>
      <c r="P9" s="167"/>
      <c r="Q9" s="167"/>
      <c r="R9" s="167"/>
      <c r="S9" s="167"/>
      <c r="T9" s="168"/>
      <c r="V9" s="166"/>
      <c r="W9" s="167"/>
      <c r="X9" s="167"/>
      <c r="Y9" s="167"/>
      <c r="Z9" s="167"/>
      <c r="AA9" s="167"/>
      <c r="AB9" s="168"/>
      <c r="AD9" s="166"/>
      <c r="AE9" s="167"/>
      <c r="AF9" s="167"/>
      <c r="AG9" s="167"/>
      <c r="AH9" s="167"/>
      <c r="AI9" s="167"/>
      <c r="AJ9" s="168"/>
      <c r="AL9" s="166"/>
      <c r="AM9" s="167"/>
      <c r="AN9" s="167"/>
      <c r="AO9" s="167"/>
      <c r="AP9" s="167"/>
      <c r="AQ9" s="167"/>
      <c r="AR9" s="168"/>
      <c r="AT9" s="166"/>
      <c r="AU9" s="167"/>
      <c r="AV9" s="167"/>
      <c r="AW9" s="167"/>
      <c r="AX9" s="167"/>
      <c r="AY9" s="167"/>
      <c r="AZ9" s="168"/>
      <c r="BB9" s="166"/>
      <c r="BC9" s="167"/>
      <c r="BD9" s="167"/>
      <c r="BE9" s="167"/>
      <c r="BF9" s="167"/>
      <c r="BG9" s="167"/>
      <c r="BH9" s="168"/>
      <c r="BJ9" s="166"/>
      <c r="BK9" s="167"/>
      <c r="BL9" s="167"/>
      <c r="BM9" s="167"/>
      <c r="BN9" s="167"/>
      <c r="BO9" s="167"/>
      <c r="BP9" s="168"/>
      <c r="BR9" s="166"/>
      <c r="BS9" s="167"/>
      <c r="BT9" s="167"/>
      <c r="BU9" s="167"/>
      <c r="BV9" s="167"/>
      <c r="BW9" s="167"/>
      <c r="BX9" s="168"/>
      <c r="BZ9" s="166"/>
      <c r="CA9" s="167"/>
      <c r="CB9" s="167"/>
      <c r="CC9" s="167"/>
      <c r="CD9" s="167"/>
      <c r="CE9" s="167"/>
      <c r="CF9" s="168"/>
      <c r="CH9" s="166"/>
      <c r="CI9" s="167"/>
      <c r="CJ9" s="167"/>
      <c r="CK9" s="167"/>
      <c r="CL9" s="167"/>
      <c r="CM9" s="167"/>
      <c r="CN9" s="168"/>
    </row>
    <row r="10" spans="1:93" ht="15.75" thickBot="1" x14ac:dyDescent="0.3">
      <c r="A10" s="3"/>
      <c r="B10" s="41" t="s">
        <v>162</v>
      </c>
      <c r="C10" s="122"/>
      <c r="D10" s="160"/>
      <c r="E10" s="191"/>
      <c r="F10" s="192">
        <f t="shared" ref="F10" si="0">E10*$C$2</f>
        <v>0</v>
      </c>
      <c r="G10" s="192">
        <f t="shared" ref="G10" si="1">F10*0.15</f>
        <v>0</v>
      </c>
      <c r="H10" s="192"/>
      <c r="I10" s="192"/>
      <c r="J10" s="192"/>
      <c r="K10" s="250">
        <f t="shared" ref="K10" si="2">F10+G10+H10+I10+J10</f>
        <v>0</v>
      </c>
      <c r="L10" s="243" t="str">
        <f>IF(F10+G10+H10+I10+J10=K10,"OK","ERROR")</f>
        <v>OK</v>
      </c>
      <c r="N10" s="191"/>
      <c r="O10" s="192">
        <f t="shared" ref="O10" si="3">N10*$C$2</f>
        <v>0</v>
      </c>
      <c r="P10" s="192">
        <f t="shared" ref="P10" si="4">O10*0.15</f>
        <v>0</v>
      </c>
      <c r="Q10" s="192"/>
      <c r="R10" s="192">
        <f>I10</f>
        <v>0</v>
      </c>
      <c r="S10" s="192"/>
      <c r="T10" s="250">
        <f t="shared" ref="T10" si="5">O10+P10+Q10+R10+S10</f>
        <v>0</v>
      </c>
      <c r="V10" s="191"/>
      <c r="W10" s="192">
        <f t="shared" ref="W10" si="6">V10*$C$2</f>
        <v>0</v>
      </c>
      <c r="X10" s="192">
        <f t="shared" ref="X10" si="7">W10*0.15</f>
        <v>0</v>
      </c>
      <c r="Y10" s="192"/>
      <c r="Z10" s="192"/>
      <c r="AA10" s="192"/>
      <c r="AB10" s="250">
        <f t="shared" ref="AB10" si="8">W10+X10+Y10+Z10+AA10</f>
        <v>0</v>
      </c>
      <c r="AD10" s="191"/>
      <c r="AE10" s="192">
        <f t="shared" ref="AE10" si="9">AD10*$C$2</f>
        <v>0</v>
      </c>
      <c r="AF10" s="192">
        <f t="shared" ref="AF10" si="10">AE10*0.15</f>
        <v>0</v>
      </c>
      <c r="AG10" s="192"/>
      <c r="AH10" s="192"/>
      <c r="AI10" s="192"/>
      <c r="AJ10" s="250">
        <f t="shared" ref="AJ10" si="11">AE10+AF10+AG10+AH10+AI10</f>
        <v>0</v>
      </c>
      <c r="AL10" s="191"/>
      <c r="AM10" s="192">
        <f t="shared" ref="AM10" si="12">AL10*$C$2</f>
        <v>0</v>
      </c>
      <c r="AN10" s="192">
        <f t="shared" ref="AN10" si="13">AM10*0.15</f>
        <v>0</v>
      </c>
      <c r="AO10" s="192"/>
      <c r="AP10" s="192"/>
      <c r="AQ10" s="192"/>
      <c r="AR10" s="250">
        <f t="shared" ref="AR10" si="14">AM10+AN10+AO10+AP10+AQ10</f>
        <v>0</v>
      </c>
      <c r="AT10" s="191"/>
      <c r="AU10" s="192">
        <f t="shared" ref="AU10" si="15">AT10*$C$2</f>
        <v>0</v>
      </c>
      <c r="AV10" s="192">
        <f t="shared" ref="AV10" si="16">AU10*0.15</f>
        <v>0</v>
      </c>
      <c r="AW10" s="192"/>
      <c r="AX10" s="192"/>
      <c r="AY10" s="192"/>
      <c r="AZ10" s="250">
        <f t="shared" ref="AZ10" si="17">AU10+AV10+AW10+AX10+AY10</f>
        <v>0</v>
      </c>
      <c r="BB10" s="191"/>
      <c r="BC10" s="192">
        <f t="shared" ref="BC10" si="18">BB10*$C$2</f>
        <v>0</v>
      </c>
      <c r="BD10" s="192">
        <f t="shared" ref="BD10" si="19">BC10*0.15</f>
        <v>0</v>
      </c>
      <c r="BE10" s="192"/>
      <c r="BF10" s="192"/>
      <c r="BG10" s="192"/>
      <c r="BH10" s="250">
        <f t="shared" ref="BH10" si="20">BC10+BD10+BE10+BF10+BG10</f>
        <v>0</v>
      </c>
      <c r="BJ10" s="191"/>
      <c r="BK10" s="192">
        <f t="shared" ref="BK10" si="21">BJ10*$C$2</f>
        <v>0</v>
      </c>
      <c r="BL10" s="192">
        <f t="shared" ref="BL10" si="22">BK10*0.15</f>
        <v>0</v>
      </c>
      <c r="BM10" s="192"/>
      <c r="BN10" s="192"/>
      <c r="BO10" s="192"/>
      <c r="BP10" s="250">
        <f t="shared" ref="BP10" si="23">BK10+BL10+BM10+BN10+BO10</f>
        <v>0</v>
      </c>
      <c r="BR10" s="191"/>
      <c r="BS10" s="192">
        <f t="shared" ref="BS10" si="24">BR10*$C$2</f>
        <v>0</v>
      </c>
      <c r="BT10" s="192">
        <f t="shared" ref="BT10" si="25">BS10*0.15</f>
        <v>0</v>
      </c>
      <c r="BU10" s="192"/>
      <c r="BV10" s="192"/>
      <c r="BW10" s="192"/>
      <c r="BX10" s="250">
        <f t="shared" ref="BX10" si="26">BS10+BT10+BU10+BV10+BW10</f>
        <v>0</v>
      </c>
      <c r="BZ10" s="191"/>
      <c r="CA10" s="192">
        <f t="shared" ref="CA10" si="27">BZ10*$C$2</f>
        <v>0</v>
      </c>
      <c r="CB10" s="192">
        <f t="shared" ref="CB10" si="28">CA10*0.15</f>
        <v>0</v>
      </c>
      <c r="CC10" s="192"/>
      <c r="CD10" s="192"/>
      <c r="CE10" s="192"/>
      <c r="CF10" s="250">
        <f t="shared" ref="CF10" si="29">CA10+CB10+CC10+CD10+CE10</f>
        <v>0</v>
      </c>
      <c r="CH10" s="191"/>
      <c r="CI10" s="192">
        <f>O10+W10+AE10+AM10+AU10+BC10+BK10+BS10+CA10</f>
        <v>0</v>
      </c>
      <c r="CJ10" s="192">
        <f t="shared" ref="CJ10:CM10" si="30">P10+X10+AF10+AN10+AV10+BD10+BL10+BT10+CB10</f>
        <v>0</v>
      </c>
      <c r="CK10" s="192">
        <f t="shared" si="30"/>
        <v>0</v>
      </c>
      <c r="CL10" s="192">
        <f t="shared" si="30"/>
        <v>0</v>
      </c>
      <c r="CM10" s="192">
        <f t="shared" si="30"/>
        <v>0</v>
      </c>
      <c r="CN10" s="250">
        <f t="shared" ref="CN10" si="31">CI10+CJ10+CK10+CL10+CM10</f>
        <v>0</v>
      </c>
      <c r="CO10" s="243" t="str">
        <f>IF(CN10=K10,"OK","ERROR")</f>
        <v>OK</v>
      </c>
    </row>
    <row r="11" spans="1:93" ht="16.5" thickBot="1" x14ac:dyDescent="0.3">
      <c r="A11" s="157"/>
      <c r="B11" s="159" t="s">
        <v>83</v>
      </c>
      <c r="C11" s="158"/>
      <c r="D11" s="161"/>
      <c r="E11" s="193"/>
      <c r="F11" s="194">
        <f>SUM(F10)</f>
        <v>0</v>
      </c>
      <c r="G11" s="194">
        <f t="shared" ref="G11:K11" si="32">SUM(G10)</f>
        <v>0</v>
      </c>
      <c r="H11" s="195">
        <f t="shared" si="32"/>
        <v>0</v>
      </c>
      <c r="I11" s="195">
        <f t="shared" si="32"/>
        <v>0</v>
      </c>
      <c r="J11" s="195">
        <f t="shared" si="32"/>
        <v>0</v>
      </c>
      <c r="K11" s="194">
        <f t="shared" si="32"/>
        <v>0</v>
      </c>
      <c r="L11" s="243" t="str">
        <f t="shared" ref="L11:L93" si="33">IF(F11+G11+H11+I11+J11=K11,"OK","ERROR")</f>
        <v>OK</v>
      </c>
      <c r="N11" s="193"/>
      <c r="O11" s="194">
        <f>SUM(O10)</f>
        <v>0</v>
      </c>
      <c r="P11" s="194">
        <f t="shared" ref="P11:T11" si="34">SUM(P10)</f>
        <v>0</v>
      </c>
      <c r="Q11" s="195">
        <f t="shared" si="34"/>
        <v>0</v>
      </c>
      <c r="R11" s="195">
        <f t="shared" si="34"/>
        <v>0</v>
      </c>
      <c r="S11" s="195">
        <f t="shared" si="34"/>
        <v>0</v>
      </c>
      <c r="T11" s="194">
        <f t="shared" si="34"/>
        <v>0</v>
      </c>
      <c r="V11" s="193"/>
      <c r="W11" s="194">
        <f>SUM(W10)</f>
        <v>0</v>
      </c>
      <c r="X11" s="194">
        <f t="shared" ref="X11:AB11" si="35">SUM(X10)</f>
        <v>0</v>
      </c>
      <c r="Y11" s="195">
        <f t="shared" si="35"/>
        <v>0</v>
      </c>
      <c r="Z11" s="195">
        <f t="shared" si="35"/>
        <v>0</v>
      </c>
      <c r="AA11" s="195">
        <f t="shared" si="35"/>
        <v>0</v>
      </c>
      <c r="AB11" s="194">
        <f t="shared" si="35"/>
        <v>0</v>
      </c>
      <c r="AD11" s="193"/>
      <c r="AE11" s="194">
        <f>SUM(AE10)</f>
        <v>0</v>
      </c>
      <c r="AF11" s="194">
        <f t="shared" ref="AF11:AJ11" si="36">SUM(AF10)</f>
        <v>0</v>
      </c>
      <c r="AG11" s="195">
        <f t="shared" si="36"/>
        <v>0</v>
      </c>
      <c r="AH11" s="195">
        <f t="shared" si="36"/>
        <v>0</v>
      </c>
      <c r="AI11" s="195">
        <f t="shared" si="36"/>
        <v>0</v>
      </c>
      <c r="AJ11" s="194">
        <f t="shared" si="36"/>
        <v>0</v>
      </c>
      <c r="AL11" s="193"/>
      <c r="AM11" s="194">
        <f>SUM(AM10)</f>
        <v>0</v>
      </c>
      <c r="AN11" s="194">
        <f t="shared" ref="AN11:AR11" si="37">SUM(AN10)</f>
        <v>0</v>
      </c>
      <c r="AO11" s="195">
        <f t="shared" si="37"/>
        <v>0</v>
      </c>
      <c r="AP11" s="195">
        <f t="shared" si="37"/>
        <v>0</v>
      </c>
      <c r="AQ11" s="195">
        <f t="shared" si="37"/>
        <v>0</v>
      </c>
      <c r="AR11" s="194">
        <f t="shared" si="37"/>
        <v>0</v>
      </c>
      <c r="AT11" s="193"/>
      <c r="AU11" s="194">
        <f>SUM(AU10)</f>
        <v>0</v>
      </c>
      <c r="AV11" s="194">
        <f t="shared" ref="AV11:AZ11" si="38">SUM(AV10)</f>
        <v>0</v>
      </c>
      <c r="AW11" s="195">
        <f t="shared" si="38"/>
        <v>0</v>
      </c>
      <c r="AX11" s="195">
        <f t="shared" si="38"/>
        <v>0</v>
      </c>
      <c r="AY11" s="195">
        <f t="shared" si="38"/>
        <v>0</v>
      </c>
      <c r="AZ11" s="194">
        <f t="shared" si="38"/>
        <v>0</v>
      </c>
      <c r="BB11" s="193"/>
      <c r="BC11" s="194">
        <f>SUM(BC10)</f>
        <v>0</v>
      </c>
      <c r="BD11" s="194">
        <f t="shared" ref="BD11:BH11" si="39">SUM(BD10)</f>
        <v>0</v>
      </c>
      <c r="BE11" s="195">
        <f t="shared" si="39"/>
        <v>0</v>
      </c>
      <c r="BF11" s="195">
        <f t="shared" si="39"/>
        <v>0</v>
      </c>
      <c r="BG11" s="195">
        <f t="shared" si="39"/>
        <v>0</v>
      </c>
      <c r="BH11" s="194">
        <f t="shared" si="39"/>
        <v>0</v>
      </c>
      <c r="BJ11" s="193"/>
      <c r="BK11" s="194">
        <f>SUM(BK10)</f>
        <v>0</v>
      </c>
      <c r="BL11" s="194">
        <f t="shared" ref="BL11:BP11" si="40">SUM(BL10)</f>
        <v>0</v>
      </c>
      <c r="BM11" s="195">
        <f t="shared" si="40"/>
        <v>0</v>
      </c>
      <c r="BN11" s="195">
        <f t="shared" si="40"/>
        <v>0</v>
      </c>
      <c r="BO11" s="195">
        <f t="shared" si="40"/>
        <v>0</v>
      </c>
      <c r="BP11" s="194">
        <f t="shared" si="40"/>
        <v>0</v>
      </c>
      <c r="BR11" s="193"/>
      <c r="BS11" s="194">
        <f>SUM(BS10)</f>
        <v>0</v>
      </c>
      <c r="BT11" s="194">
        <f t="shared" ref="BT11:BX11" si="41">SUM(BT10)</f>
        <v>0</v>
      </c>
      <c r="BU11" s="195">
        <f t="shared" si="41"/>
        <v>0</v>
      </c>
      <c r="BV11" s="195">
        <f t="shared" si="41"/>
        <v>0</v>
      </c>
      <c r="BW11" s="195">
        <f t="shared" si="41"/>
        <v>0</v>
      </c>
      <c r="BX11" s="194">
        <f t="shared" si="41"/>
        <v>0</v>
      </c>
      <c r="BZ11" s="193"/>
      <c r="CA11" s="194">
        <f>SUM(CA10)</f>
        <v>0</v>
      </c>
      <c r="CB11" s="194">
        <f t="shared" ref="CB11:CF11" si="42">SUM(CB10)</f>
        <v>0</v>
      </c>
      <c r="CC11" s="195">
        <f t="shared" si="42"/>
        <v>0</v>
      </c>
      <c r="CD11" s="195">
        <f t="shared" si="42"/>
        <v>0</v>
      </c>
      <c r="CE11" s="195">
        <f t="shared" si="42"/>
        <v>0</v>
      </c>
      <c r="CF11" s="194">
        <f t="shared" si="42"/>
        <v>0</v>
      </c>
      <c r="CH11" s="193"/>
      <c r="CI11" s="194">
        <f>SUM(CI10)</f>
        <v>0</v>
      </c>
      <c r="CJ11" s="194">
        <f t="shared" ref="CJ11:CN11" si="43">SUM(CJ10)</f>
        <v>0</v>
      </c>
      <c r="CK11" s="195">
        <f t="shared" si="43"/>
        <v>0</v>
      </c>
      <c r="CL11" s="195">
        <f t="shared" si="43"/>
        <v>0</v>
      </c>
      <c r="CM11" s="195">
        <f t="shared" si="43"/>
        <v>0</v>
      </c>
      <c r="CN11" s="194">
        <f t="shared" si="43"/>
        <v>0</v>
      </c>
      <c r="CO11" s="243" t="str">
        <f t="shared" ref="CO11:CO74" si="44">IF(CN11=K11,"OK","ERROR")</f>
        <v>OK</v>
      </c>
    </row>
    <row r="12" spans="1:93" ht="16.5" thickBot="1" x14ac:dyDescent="0.3">
      <c r="A12" s="1"/>
      <c r="B12" s="26" t="s">
        <v>11</v>
      </c>
      <c r="C12" s="2" t="s">
        <v>10</v>
      </c>
      <c r="D12" s="162"/>
      <c r="E12" s="171"/>
      <c r="F12" s="2"/>
      <c r="G12" s="2"/>
      <c r="H12" s="2"/>
      <c r="I12" s="2"/>
      <c r="J12" s="2"/>
      <c r="K12" s="172"/>
      <c r="L12" s="243" t="str">
        <f t="shared" si="33"/>
        <v>OK</v>
      </c>
      <c r="N12" s="171"/>
      <c r="O12" s="2"/>
      <c r="P12" s="2"/>
      <c r="Q12" s="2"/>
      <c r="R12" s="2"/>
      <c r="S12" s="2"/>
      <c r="T12" s="172"/>
      <c r="V12" s="171"/>
      <c r="W12" s="2"/>
      <c r="X12" s="2"/>
      <c r="Y12" s="2"/>
      <c r="Z12" s="2"/>
      <c r="AA12" s="2"/>
      <c r="AB12" s="172"/>
      <c r="AD12" s="171"/>
      <c r="AE12" s="2"/>
      <c r="AF12" s="2"/>
      <c r="AG12" s="2"/>
      <c r="AH12" s="2"/>
      <c r="AI12" s="2"/>
      <c r="AJ12" s="172"/>
      <c r="AL12" s="171"/>
      <c r="AM12" s="2"/>
      <c r="AN12" s="2"/>
      <c r="AO12" s="2"/>
      <c r="AP12" s="2"/>
      <c r="AQ12" s="2"/>
      <c r="AR12" s="172"/>
      <c r="AT12" s="171"/>
      <c r="AU12" s="2"/>
      <c r="AV12" s="2"/>
      <c r="AW12" s="2"/>
      <c r="AX12" s="2"/>
      <c r="AY12" s="2"/>
      <c r="AZ12" s="172"/>
      <c r="BB12" s="171"/>
      <c r="BC12" s="2"/>
      <c r="BD12" s="2"/>
      <c r="BE12" s="2"/>
      <c r="BF12" s="2"/>
      <c r="BG12" s="2"/>
      <c r="BH12" s="172"/>
      <c r="BJ12" s="171"/>
      <c r="BK12" s="2"/>
      <c r="BL12" s="2"/>
      <c r="BM12" s="2"/>
      <c r="BN12" s="2"/>
      <c r="BO12" s="2"/>
      <c r="BP12" s="172"/>
      <c r="BR12" s="171"/>
      <c r="BS12" s="2"/>
      <c r="BT12" s="2"/>
      <c r="BU12" s="2"/>
      <c r="BV12" s="2"/>
      <c r="BW12" s="2"/>
      <c r="BX12" s="172"/>
      <c r="BZ12" s="171"/>
      <c r="CA12" s="2"/>
      <c r="CB12" s="2"/>
      <c r="CC12" s="2"/>
      <c r="CD12" s="2"/>
      <c r="CE12" s="2"/>
      <c r="CF12" s="172"/>
      <c r="CH12" s="171"/>
      <c r="CI12" s="2"/>
      <c r="CJ12" s="2"/>
      <c r="CK12" s="2"/>
      <c r="CL12" s="2"/>
      <c r="CM12" s="2"/>
      <c r="CN12" s="172"/>
      <c r="CO12" s="243" t="str">
        <f t="shared" si="44"/>
        <v>OK</v>
      </c>
    </row>
    <row r="13" spans="1:93" ht="15.75" thickBot="1" x14ac:dyDescent="0.3">
      <c r="A13" s="14"/>
      <c r="B13" s="48" t="s">
        <v>29</v>
      </c>
      <c r="C13" s="53"/>
      <c r="D13" s="53"/>
      <c r="E13" s="173"/>
      <c r="F13" s="15"/>
      <c r="G13" s="15"/>
      <c r="H13" s="15"/>
      <c r="I13" s="15"/>
      <c r="J13" s="15"/>
      <c r="K13" s="174"/>
      <c r="L13" s="243" t="str">
        <f t="shared" si="33"/>
        <v>OK</v>
      </c>
      <c r="N13" s="173"/>
      <c r="O13" s="15"/>
      <c r="P13" s="15"/>
      <c r="Q13" s="15"/>
      <c r="R13" s="15"/>
      <c r="S13" s="15"/>
      <c r="T13" s="174"/>
      <c r="V13" s="173"/>
      <c r="W13" s="15"/>
      <c r="X13" s="15"/>
      <c r="Y13" s="15"/>
      <c r="Z13" s="15"/>
      <c r="AA13" s="15"/>
      <c r="AB13" s="174"/>
      <c r="AD13" s="173"/>
      <c r="AE13" s="15"/>
      <c r="AF13" s="15"/>
      <c r="AG13" s="15"/>
      <c r="AH13" s="15"/>
      <c r="AI13" s="15"/>
      <c r="AJ13" s="174"/>
      <c r="AL13" s="173"/>
      <c r="AM13" s="15"/>
      <c r="AN13" s="15"/>
      <c r="AO13" s="15"/>
      <c r="AP13" s="15"/>
      <c r="AQ13" s="15"/>
      <c r="AR13" s="174"/>
      <c r="AT13" s="173"/>
      <c r="AU13" s="15"/>
      <c r="AV13" s="15"/>
      <c r="AW13" s="15"/>
      <c r="AX13" s="15"/>
      <c r="AY13" s="15"/>
      <c r="AZ13" s="174"/>
      <c r="BB13" s="173"/>
      <c r="BC13" s="15"/>
      <c r="BD13" s="15"/>
      <c r="BE13" s="15"/>
      <c r="BF13" s="15"/>
      <c r="BG13" s="15"/>
      <c r="BH13" s="174"/>
      <c r="BJ13" s="173"/>
      <c r="BK13" s="15"/>
      <c r="BL13" s="15"/>
      <c r="BM13" s="15"/>
      <c r="BN13" s="15"/>
      <c r="BO13" s="15"/>
      <c r="BP13" s="174"/>
      <c r="BR13" s="173"/>
      <c r="BS13" s="15"/>
      <c r="BT13" s="15"/>
      <c r="BU13" s="15"/>
      <c r="BV13" s="15"/>
      <c r="BW13" s="15"/>
      <c r="BX13" s="174"/>
      <c r="BZ13" s="173"/>
      <c r="CA13" s="15"/>
      <c r="CB13" s="15"/>
      <c r="CC13" s="15"/>
      <c r="CD13" s="15"/>
      <c r="CE13" s="15"/>
      <c r="CF13" s="174"/>
      <c r="CH13" s="173"/>
      <c r="CI13" s="15"/>
      <c r="CJ13" s="15"/>
      <c r="CK13" s="15"/>
      <c r="CL13" s="15"/>
      <c r="CM13" s="15"/>
      <c r="CN13" s="174"/>
      <c r="CO13" s="243" t="str">
        <f t="shared" si="44"/>
        <v>OK</v>
      </c>
    </row>
    <row r="14" spans="1:93" ht="15.75" thickBot="1" x14ac:dyDescent="0.3">
      <c r="A14" s="3"/>
      <c r="B14" s="92" t="s">
        <v>30</v>
      </c>
      <c r="C14" s="93" t="s">
        <v>10</v>
      </c>
      <c r="D14" s="160" t="s">
        <v>41</v>
      </c>
      <c r="E14" s="169"/>
      <c r="F14" s="39">
        <f>E14*$C$2</f>
        <v>0</v>
      </c>
      <c r="G14" s="39">
        <f>F14*0.15</f>
        <v>0</v>
      </c>
      <c r="H14" s="39"/>
      <c r="I14" s="39"/>
      <c r="J14" s="39"/>
      <c r="K14" s="170">
        <f>F14+G14+H14+I14+J14</f>
        <v>0</v>
      </c>
      <c r="L14" s="243" t="str">
        <f t="shared" si="33"/>
        <v>OK</v>
      </c>
      <c r="N14" s="169"/>
      <c r="O14" s="39">
        <f t="shared" ref="O14:O20" si="45">F14</f>
        <v>0</v>
      </c>
      <c r="P14" s="39">
        <f>O14*0.15</f>
        <v>0</v>
      </c>
      <c r="Q14" s="39"/>
      <c r="R14" s="39"/>
      <c r="S14" s="39"/>
      <c r="T14" s="170">
        <f>O14+P14+Q14+R14+S14</f>
        <v>0</v>
      </c>
      <c r="V14" s="169"/>
      <c r="W14" s="39"/>
      <c r="X14" s="39">
        <f>W14*0.15</f>
        <v>0</v>
      </c>
      <c r="Y14" s="39"/>
      <c r="Z14" s="39"/>
      <c r="AA14" s="39"/>
      <c r="AB14" s="170">
        <f>W14+X14+Y14+Z14+AA14</f>
        <v>0</v>
      </c>
      <c r="AD14" s="169"/>
      <c r="AE14" s="39"/>
      <c r="AF14" s="39">
        <f>AE14*0.15</f>
        <v>0</v>
      </c>
      <c r="AG14" s="39"/>
      <c r="AH14" s="39"/>
      <c r="AI14" s="39"/>
      <c r="AJ14" s="170">
        <f>AE14+AF14+AG14+AH14+AI14</f>
        <v>0</v>
      </c>
      <c r="AL14" s="169"/>
      <c r="AM14" s="39"/>
      <c r="AN14" s="39">
        <f>AM14*0.15</f>
        <v>0</v>
      </c>
      <c r="AO14" s="39"/>
      <c r="AP14" s="39"/>
      <c r="AQ14" s="39"/>
      <c r="AR14" s="170">
        <f>AM14+AN14+AO14+AP14+AQ14</f>
        <v>0</v>
      </c>
      <c r="AT14" s="169"/>
      <c r="AU14" s="39"/>
      <c r="AV14" s="39">
        <f>AU14*0.15</f>
        <v>0</v>
      </c>
      <c r="AW14" s="39"/>
      <c r="AX14" s="39"/>
      <c r="AY14" s="39"/>
      <c r="AZ14" s="170">
        <f>AU14+AV14+AW14+AX14+AY14</f>
        <v>0</v>
      </c>
      <c r="BB14" s="169"/>
      <c r="BC14" s="39"/>
      <c r="BD14" s="39">
        <f>BC14*0.15</f>
        <v>0</v>
      </c>
      <c r="BE14" s="39"/>
      <c r="BF14" s="39"/>
      <c r="BG14" s="39"/>
      <c r="BH14" s="170">
        <f>BC14+BD14+BE14+BF14+BG14</f>
        <v>0</v>
      </c>
      <c r="BJ14" s="169"/>
      <c r="BK14" s="39"/>
      <c r="BL14" s="39">
        <f>BK14*0.15</f>
        <v>0</v>
      </c>
      <c r="BM14" s="39"/>
      <c r="BN14" s="39"/>
      <c r="BO14" s="39"/>
      <c r="BP14" s="170">
        <f>BK14+BL14+BM14+BN14+BO14</f>
        <v>0</v>
      </c>
      <c r="BR14" s="169"/>
      <c r="BS14" s="39"/>
      <c r="BT14" s="39">
        <f>BS14*0.15</f>
        <v>0</v>
      </c>
      <c r="BU14" s="39"/>
      <c r="BV14" s="39"/>
      <c r="BW14" s="39"/>
      <c r="BX14" s="170">
        <f>BS14+BT14+BU14+BV14+BW14</f>
        <v>0</v>
      </c>
      <c r="BZ14" s="169"/>
      <c r="CA14" s="39"/>
      <c r="CB14" s="39">
        <f>CA14*0.15</f>
        <v>0</v>
      </c>
      <c r="CC14" s="39"/>
      <c r="CD14" s="39"/>
      <c r="CE14" s="39"/>
      <c r="CF14" s="170">
        <f>CA14+CB14+CC14+CD14+CE14</f>
        <v>0</v>
      </c>
      <c r="CH14" s="169"/>
      <c r="CI14" s="192">
        <f t="shared" ref="CI14:CM21" si="46">O14+W14+AE14+AM14+AU14+BC14+BK14+BS14+CA14</f>
        <v>0</v>
      </c>
      <c r="CJ14" s="192">
        <f t="shared" si="46"/>
        <v>0</v>
      </c>
      <c r="CK14" s="192">
        <f t="shared" si="46"/>
        <v>0</v>
      </c>
      <c r="CL14" s="192">
        <f t="shared" si="46"/>
        <v>0</v>
      </c>
      <c r="CM14" s="192">
        <f t="shared" si="46"/>
        <v>0</v>
      </c>
      <c r="CN14" s="170">
        <f>CI14+CJ14+CK14+CL14+CM14</f>
        <v>0</v>
      </c>
      <c r="CO14" s="243" t="str">
        <f t="shared" si="44"/>
        <v>OK</v>
      </c>
    </row>
    <row r="15" spans="1:93" ht="15.75" thickBot="1" x14ac:dyDescent="0.3">
      <c r="A15" s="3"/>
      <c r="B15" s="92" t="s">
        <v>31</v>
      </c>
      <c r="C15" s="93" t="s">
        <v>10</v>
      </c>
      <c r="D15" s="160" t="s">
        <v>41</v>
      </c>
      <c r="E15" s="169">
        <v>1</v>
      </c>
      <c r="F15" s="39">
        <f t="shared" ref="F15:F31" si="47">E15*$C$2</f>
        <v>275</v>
      </c>
      <c r="G15" s="39">
        <f t="shared" ref="G15:G31" si="48">F15*0.15</f>
        <v>41.25</v>
      </c>
      <c r="H15" s="39"/>
      <c r="I15" s="39"/>
      <c r="J15" s="39"/>
      <c r="K15" s="170">
        <f t="shared" ref="K15:K31" si="49">F15+G15+H15+I15+J15</f>
        <v>316.25</v>
      </c>
      <c r="L15" s="243" t="str">
        <f t="shared" si="33"/>
        <v>OK</v>
      </c>
      <c r="N15" s="169"/>
      <c r="O15" s="39">
        <f t="shared" si="45"/>
        <v>275</v>
      </c>
      <c r="P15" s="39">
        <f t="shared" ref="P15:P21" si="50">O15*0.15</f>
        <v>41.25</v>
      </c>
      <c r="Q15" s="39"/>
      <c r="R15" s="39"/>
      <c r="S15" s="39"/>
      <c r="T15" s="170">
        <f t="shared" ref="T15:T21" si="51">O15+P15+Q15+R15+S15</f>
        <v>316.25</v>
      </c>
      <c r="V15" s="169"/>
      <c r="W15" s="39"/>
      <c r="X15" s="39">
        <f t="shared" ref="X15:X21" si="52">W15*0.15</f>
        <v>0</v>
      </c>
      <c r="Y15" s="39"/>
      <c r="Z15" s="39"/>
      <c r="AA15" s="39"/>
      <c r="AB15" s="170">
        <f t="shared" ref="AB15:AB21" si="53">W15+X15+Y15+Z15+AA15</f>
        <v>0</v>
      </c>
      <c r="AD15" s="169"/>
      <c r="AE15" s="39"/>
      <c r="AF15" s="39">
        <f t="shared" ref="AF15:AF21" si="54">AE15*0.15</f>
        <v>0</v>
      </c>
      <c r="AG15" s="39"/>
      <c r="AH15" s="39"/>
      <c r="AI15" s="39"/>
      <c r="AJ15" s="170">
        <f t="shared" ref="AJ15:AJ21" si="55">AE15+AF15+AG15+AH15+AI15</f>
        <v>0</v>
      </c>
      <c r="AL15" s="169"/>
      <c r="AM15" s="39"/>
      <c r="AN15" s="39">
        <f t="shared" ref="AN15:AN21" si="56">AM15*0.15</f>
        <v>0</v>
      </c>
      <c r="AO15" s="39"/>
      <c r="AP15" s="39"/>
      <c r="AQ15" s="39"/>
      <c r="AR15" s="170">
        <f t="shared" ref="AR15:AR21" si="57">AM15+AN15+AO15+AP15+AQ15</f>
        <v>0</v>
      </c>
      <c r="AT15" s="169"/>
      <c r="AU15" s="39"/>
      <c r="AV15" s="39">
        <f t="shared" ref="AV15:AV21" si="58">AU15*0.15</f>
        <v>0</v>
      </c>
      <c r="AW15" s="39"/>
      <c r="AX15" s="39"/>
      <c r="AY15" s="39"/>
      <c r="AZ15" s="170">
        <f t="shared" ref="AZ15:AZ21" si="59">AU15+AV15+AW15+AX15+AY15</f>
        <v>0</v>
      </c>
      <c r="BB15" s="169"/>
      <c r="BC15" s="39"/>
      <c r="BD15" s="39">
        <f t="shared" ref="BD15:BD21" si="60">BC15*0.15</f>
        <v>0</v>
      </c>
      <c r="BE15" s="39"/>
      <c r="BF15" s="39"/>
      <c r="BG15" s="39"/>
      <c r="BH15" s="170">
        <f t="shared" ref="BH15:BH21" si="61">BC15+BD15+BE15+BF15+BG15</f>
        <v>0</v>
      </c>
      <c r="BJ15" s="169"/>
      <c r="BK15" s="39"/>
      <c r="BL15" s="39">
        <f t="shared" ref="BL15:BL21" si="62">BK15*0.15</f>
        <v>0</v>
      </c>
      <c r="BM15" s="39"/>
      <c r="BN15" s="39"/>
      <c r="BO15" s="39"/>
      <c r="BP15" s="170">
        <f t="shared" ref="BP15:BP21" si="63">BK15+BL15+BM15+BN15+BO15</f>
        <v>0</v>
      </c>
      <c r="BR15" s="169"/>
      <c r="BS15" s="39"/>
      <c r="BT15" s="39">
        <f t="shared" ref="BT15:BT21" si="64">BS15*0.15</f>
        <v>0</v>
      </c>
      <c r="BU15" s="39"/>
      <c r="BV15" s="39"/>
      <c r="BW15" s="39"/>
      <c r="BX15" s="170">
        <f t="shared" ref="BX15:BX21" si="65">BS15+BT15+BU15+BV15+BW15</f>
        <v>0</v>
      </c>
      <c r="BZ15" s="169"/>
      <c r="CA15" s="39"/>
      <c r="CB15" s="39">
        <f t="shared" ref="CB15:CB21" si="66">CA15*0.15</f>
        <v>0</v>
      </c>
      <c r="CC15" s="39"/>
      <c r="CD15" s="39"/>
      <c r="CE15" s="39"/>
      <c r="CF15" s="170">
        <f t="shared" ref="CF15:CF21" si="67">CA15+CB15+CC15+CD15+CE15</f>
        <v>0</v>
      </c>
      <c r="CH15" s="169"/>
      <c r="CI15" s="192">
        <f t="shared" si="46"/>
        <v>275</v>
      </c>
      <c r="CJ15" s="192">
        <f t="shared" si="46"/>
        <v>41.25</v>
      </c>
      <c r="CK15" s="192">
        <f t="shared" si="46"/>
        <v>0</v>
      </c>
      <c r="CL15" s="192">
        <f t="shared" si="46"/>
        <v>0</v>
      </c>
      <c r="CM15" s="192">
        <f t="shared" si="46"/>
        <v>0</v>
      </c>
      <c r="CN15" s="170">
        <f t="shared" ref="CN15:CN21" si="68">CI15+CJ15+CK15+CL15+CM15</f>
        <v>316.25</v>
      </c>
      <c r="CO15" s="243" t="str">
        <f t="shared" si="44"/>
        <v>OK</v>
      </c>
    </row>
    <row r="16" spans="1:93" ht="15.75" thickBot="1" x14ac:dyDescent="0.3">
      <c r="A16" s="3"/>
      <c r="B16" s="92" t="s">
        <v>32</v>
      </c>
      <c r="C16" s="93" t="s">
        <v>10</v>
      </c>
      <c r="D16" s="160" t="s">
        <v>41</v>
      </c>
      <c r="E16" s="169">
        <v>2</v>
      </c>
      <c r="F16" s="39">
        <f t="shared" si="47"/>
        <v>550</v>
      </c>
      <c r="G16" s="39">
        <f t="shared" si="48"/>
        <v>82.5</v>
      </c>
      <c r="H16" s="39"/>
      <c r="I16" s="39"/>
      <c r="J16" s="39"/>
      <c r="K16" s="170">
        <f t="shared" si="49"/>
        <v>632.5</v>
      </c>
      <c r="L16" s="243" t="str">
        <f t="shared" si="33"/>
        <v>OK</v>
      </c>
      <c r="N16" s="169"/>
      <c r="O16" s="39">
        <f t="shared" si="45"/>
        <v>550</v>
      </c>
      <c r="P16" s="39">
        <f t="shared" si="50"/>
        <v>82.5</v>
      </c>
      <c r="Q16" s="39"/>
      <c r="R16" s="39"/>
      <c r="S16" s="39"/>
      <c r="T16" s="170">
        <f t="shared" si="51"/>
        <v>632.5</v>
      </c>
      <c r="V16" s="169"/>
      <c r="W16" s="39"/>
      <c r="X16" s="39">
        <f t="shared" si="52"/>
        <v>0</v>
      </c>
      <c r="Y16" s="39"/>
      <c r="Z16" s="39"/>
      <c r="AA16" s="39"/>
      <c r="AB16" s="170">
        <f t="shared" si="53"/>
        <v>0</v>
      </c>
      <c r="AD16" s="169"/>
      <c r="AE16" s="39"/>
      <c r="AF16" s="39">
        <f t="shared" si="54"/>
        <v>0</v>
      </c>
      <c r="AG16" s="39"/>
      <c r="AH16" s="39"/>
      <c r="AI16" s="39"/>
      <c r="AJ16" s="170">
        <f t="shared" si="55"/>
        <v>0</v>
      </c>
      <c r="AL16" s="169"/>
      <c r="AM16" s="39"/>
      <c r="AN16" s="39">
        <f t="shared" si="56"/>
        <v>0</v>
      </c>
      <c r="AO16" s="39"/>
      <c r="AP16" s="39"/>
      <c r="AQ16" s="39"/>
      <c r="AR16" s="170">
        <f t="shared" si="57"/>
        <v>0</v>
      </c>
      <c r="AT16" s="169"/>
      <c r="AU16" s="39"/>
      <c r="AV16" s="39">
        <f t="shared" si="58"/>
        <v>0</v>
      </c>
      <c r="AW16" s="39"/>
      <c r="AX16" s="39"/>
      <c r="AY16" s="39"/>
      <c r="AZ16" s="170">
        <f t="shared" si="59"/>
        <v>0</v>
      </c>
      <c r="BB16" s="169"/>
      <c r="BC16" s="39"/>
      <c r="BD16" s="39">
        <f t="shared" si="60"/>
        <v>0</v>
      </c>
      <c r="BE16" s="39"/>
      <c r="BF16" s="39"/>
      <c r="BG16" s="39"/>
      <c r="BH16" s="170">
        <f t="shared" si="61"/>
        <v>0</v>
      </c>
      <c r="BJ16" s="169"/>
      <c r="BK16" s="39"/>
      <c r="BL16" s="39">
        <f t="shared" si="62"/>
        <v>0</v>
      </c>
      <c r="BM16" s="39"/>
      <c r="BN16" s="39"/>
      <c r="BO16" s="39"/>
      <c r="BP16" s="170">
        <f t="shared" si="63"/>
        <v>0</v>
      </c>
      <c r="BR16" s="169"/>
      <c r="BS16" s="39"/>
      <c r="BT16" s="39">
        <f t="shared" si="64"/>
        <v>0</v>
      </c>
      <c r="BU16" s="39"/>
      <c r="BV16" s="39"/>
      <c r="BW16" s="39"/>
      <c r="BX16" s="170">
        <f t="shared" si="65"/>
        <v>0</v>
      </c>
      <c r="BZ16" s="169"/>
      <c r="CA16" s="39"/>
      <c r="CB16" s="39">
        <f t="shared" si="66"/>
        <v>0</v>
      </c>
      <c r="CC16" s="39"/>
      <c r="CD16" s="39"/>
      <c r="CE16" s="39"/>
      <c r="CF16" s="170">
        <f t="shared" si="67"/>
        <v>0</v>
      </c>
      <c r="CH16" s="169"/>
      <c r="CI16" s="192">
        <f t="shared" si="46"/>
        <v>550</v>
      </c>
      <c r="CJ16" s="192">
        <f t="shared" si="46"/>
        <v>82.5</v>
      </c>
      <c r="CK16" s="192">
        <f t="shared" si="46"/>
        <v>0</v>
      </c>
      <c r="CL16" s="192">
        <f t="shared" si="46"/>
        <v>0</v>
      </c>
      <c r="CM16" s="192">
        <f t="shared" si="46"/>
        <v>0</v>
      </c>
      <c r="CN16" s="170">
        <f t="shared" si="68"/>
        <v>632.5</v>
      </c>
      <c r="CO16" s="243" t="str">
        <f t="shared" si="44"/>
        <v>OK</v>
      </c>
    </row>
    <row r="17" spans="1:93" ht="15.75" thickBot="1" x14ac:dyDescent="0.3">
      <c r="A17" s="3"/>
      <c r="B17" s="92" t="s">
        <v>33</v>
      </c>
      <c r="C17" s="93" t="s">
        <v>10</v>
      </c>
      <c r="D17" s="160" t="s">
        <v>41</v>
      </c>
      <c r="E17" s="169">
        <v>1</v>
      </c>
      <c r="F17" s="39">
        <f t="shared" si="47"/>
        <v>275</v>
      </c>
      <c r="G17" s="39">
        <f t="shared" si="48"/>
        <v>41.25</v>
      </c>
      <c r="H17" s="39"/>
      <c r="I17" s="39"/>
      <c r="J17" s="39"/>
      <c r="K17" s="170">
        <f t="shared" si="49"/>
        <v>316.25</v>
      </c>
      <c r="L17" s="243" t="str">
        <f t="shared" si="33"/>
        <v>OK</v>
      </c>
      <c r="N17" s="169"/>
      <c r="O17" s="39">
        <f t="shared" si="45"/>
        <v>275</v>
      </c>
      <c r="P17" s="39">
        <f t="shared" si="50"/>
        <v>41.25</v>
      </c>
      <c r="Q17" s="39"/>
      <c r="R17" s="39"/>
      <c r="S17" s="39"/>
      <c r="T17" s="170">
        <f t="shared" si="51"/>
        <v>316.25</v>
      </c>
      <c r="V17" s="169"/>
      <c r="W17" s="39"/>
      <c r="X17" s="39">
        <f t="shared" si="52"/>
        <v>0</v>
      </c>
      <c r="Y17" s="39"/>
      <c r="Z17" s="39"/>
      <c r="AA17" s="39"/>
      <c r="AB17" s="170">
        <f t="shared" si="53"/>
        <v>0</v>
      </c>
      <c r="AD17" s="169"/>
      <c r="AE17" s="39"/>
      <c r="AF17" s="39">
        <f t="shared" si="54"/>
        <v>0</v>
      </c>
      <c r="AG17" s="39"/>
      <c r="AH17" s="39"/>
      <c r="AI17" s="39"/>
      <c r="AJ17" s="170">
        <f t="shared" si="55"/>
        <v>0</v>
      </c>
      <c r="AL17" s="169"/>
      <c r="AM17" s="39"/>
      <c r="AN17" s="39">
        <f t="shared" si="56"/>
        <v>0</v>
      </c>
      <c r="AO17" s="39"/>
      <c r="AP17" s="39"/>
      <c r="AQ17" s="39"/>
      <c r="AR17" s="170">
        <f t="shared" si="57"/>
        <v>0</v>
      </c>
      <c r="AT17" s="169"/>
      <c r="AU17" s="39"/>
      <c r="AV17" s="39">
        <f t="shared" si="58"/>
        <v>0</v>
      </c>
      <c r="AW17" s="39"/>
      <c r="AX17" s="39"/>
      <c r="AY17" s="39"/>
      <c r="AZ17" s="170">
        <f t="shared" si="59"/>
        <v>0</v>
      </c>
      <c r="BB17" s="169"/>
      <c r="BC17" s="39"/>
      <c r="BD17" s="39">
        <f t="shared" si="60"/>
        <v>0</v>
      </c>
      <c r="BE17" s="39"/>
      <c r="BF17" s="39"/>
      <c r="BG17" s="39"/>
      <c r="BH17" s="170">
        <f t="shared" si="61"/>
        <v>0</v>
      </c>
      <c r="BJ17" s="169"/>
      <c r="BK17" s="39"/>
      <c r="BL17" s="39">
        <f t="shared" si="62"/>
        <v>0</v>
      </c>
      <c r="BM17" s="39"/>
      <c r="BN17" s="39"/>
      <c r="BO17" s="39"/>
      <c r="BP17" s="170">
        <f t="shared" si="63"/>
        <v>0</v>
      </c>
      <c r="BR17" s="169"/>
      <c r="BS17" s="39"/>
      <c r="BT17" s="39">
        <f t="shared" si="64"/>
        <v>0</v>
      </c>
      <c r="BU17" s="39"/>
      <c r="BV17" s="39"/>
      <c r="BW17" s="39"/>
      <c r="BX17" s="170">
        <f t="shared" si="65"/>
        <v>0</v>
      </c>
      <c r="BZ17" s="169"/>
      <c r="CA17" s="39"/>
      <c r="CB17" s="39">
        <f t="shared" si="66"/>
        <v>0</v>
      </c>
      <c r="CC17" s="39"/>
      <c r="CD17" s="39"/>
      <c r="CE17" s="39"/>
      <c r="CF17" s="170">
        <f t="shared" si="67"/>
        <v>0</v>
      </c>
      <c r="CH17" s="169"/>
      <c r="CI17" s="192">
        <f t="shared" si="46"/>
        <v>275</v>
      </c>
      <c r="CJ17" s="192">
        <f t="shared" si="46"/>
        <v>41.25</v>
      </c>
      <c r="CK17" s="192">
        <f t="shared" si="46"/>
        <v>0</v>
      </c>
      <c r="CL17" s="192">
        <f t="shared" si="46"/>
        <v>0</v>
      </c>
      <c r="CM17" s="192">
        <f t="shared" si="46"/>
        <v>0</v>
      </c>
      <c r="CN17" s="170">
        <f t="shared" si="68"/>
        <v>316.25</v>
      </c>
      <c r="CO17" s="243" t="str">
        <f t="shared" si="44"/>
        <v>OK</v>
      </c>
    </row>
    <row r="18" spans="1:93" s="40" customFormat="1" ht="15.75" thickBot="1" x14ac:dyDescent="0.3">
      <c r="A18" s="3"/>
      <c r="B18" s="92" t="s">
        <v>34</v>
      </c>
      <c r="C18" s="93" t="s">
        <v>10</v>
      </c>
      <c r="D18" s="160" t="s">
        <v>41</v>
      </c>
      <c r="E18" s="169"/>
      <c r="F18" s="39">
        <f t="shared" si="47"/>
        <v>0</v>
      </c>
      <c r="G18" s="39">
        <f t="shared" si="48"/>
        <v>0</v>
      </c>
      <c r="H18" s="39"/>
      <c r="I18" s="39"/>
      <c r="J18" s="39"/>
      <c r="K18" s="170">
        <f t="shared" si="49"/>
        <v>0</v>
      </c>
      <c r="L18" s="243" t="str">
        <f t="shared" si="33"/>
        <v>OK</v>
      </c>
      <c r="N18" s="169"/>
      <c r="O18" s="39">
        <f t="shared" si="45"/>
        <v>0</v>
      </c>
      <c r="P18" s="39">
        <f t="shared" si="50"/>
        <v>0</v>
      </c>
      <c r="Q18" s="39"/>
      <c r="R18" s="39"/>
      <c r="S18" s="39"/>
      <c r="T18" s="170">
        <f t="shared" si="51"/>
        <v>0</v>
      </c>
      <c r="V18" s="169"/>
      <c r="W18" s="39"/>
      <c r="X18" s="39">
        <f t="shared" si="52"/>
        <v>0</v>
      </c>
      <c r="Y18" s="39"/>
      <c r="Z18" s="39"/>
      <c r="AA18" s="39"/>
      <c r="AB18" s="170">
        <f t="shared" si="53"/>
        <v>0</v>
      </c>
      <c r="AD18" s="169"/>
      <c r="AE18" s="39"/>
      <c r="AF18" s="39">
        <f t="shared" si="54"/>
        <v>0</v>
      </c>
      <c r="AG18" s="39"/>
      <c r="AH18" s="39"/>
      <c r="AI18" s="39"/>
      <c r="AJ18" s="170">
        <f t="shared" si="55"/>
        <v>0</v>
      </c>
      <c r="AL18" s="169"/>
      <c r="AM18" s="39"/>
      <c r="AN18" s="39">
        <f t="shared" si="56"/>
        <v>0</v>
      </c>
      <c r="AO18" s="39"/>
      <c r="AP18" s="39"/>
      <c r="AQ18" s="39"/>
      <c r="AR18" s="170">
        <f t="shared" si="57"/>
        <v>0</v>
      </c>
      <c r="AT18" s="169"/>
      <c r="AU18" s="39"/>
      <c r="AV18" s="39">
        <f t="shared" si="58"/>
        <v>0</v>
      </c>
      <c r="AW18" s="39"/>
      <c r="AX18" s="39"/>
      <c r="AY18" s="39"/>
      <c r="AZ18" s="170">
        <f t="shared" si="59"/>
        <v>0</v>
      </c>
      <c r="BB18" s="169"/>
      <c r="BC18" s="39"/>
      <c r="BD18" s="39">
        <f t="shared" si="60"/>
        <v>0</v>
      </c>
      <c r="BE18" s="39"/>
      <c r="BF18" s="39"/>
      <c r="BG18" s="39"/>
      <c r="BH18" s="170">
        <f t="shared" si="61"/>
        <v>0</v>
      </c>
      <c r="BJ18" s="169"/>
      <c r="BK18" s="39"/>
      <c r="BL18" s="39">
        <f t="shared" si="62"/>
        <v>0</v>
      </c>
      <c r="BM18" s="39"/>
      <c r="BN18" s="39"/>
      <c r="BO18" s="39"/>
      <c r="BP18" s="170">
        <f t="shared" si="63"/>
        <v>0</v>
      </c>
      <c r="BR18" s="169"/>
      <c r="BS18" s="39"/>
      <c r="BT18" s="39">
        <f t="shared" si="64"/>
        <v>0</v>
      </c>
      <c r="BU18" s="39"/>
      <c r="BV18" s="39"/>
      <c r="BW18" s="39"/>
      <c r="BX18" s="170">
        <f t="shared" si="65"/>
        <v>0</v>
      </c>
      <c r="BZ18" s="169"/>
      <c r="CA18" s="39"/>
      <c r="CB18" s="39">
        <f t="shared" si="66"/>
        <v>0</v>
      </c>
      <c r="CC18" s="39"/>
      <c r="CD18" s="39"/>
      <c r="CE18" s="39"/>
      <c r="CF18" s="170">
        <f t="shared" si="67"/>
        <v>0</v>
      </c>
      <c r="CH18" s="169"/>
      <c r="CI18" s="192">
        <f t="shared" si="46"/>
        <v>0</v>
      </c>
      <c r="CJ18" s="192">
        <f t="shared" si="46"/>
        <v>0</v>
      </c>
      <c r="CK18" s="192">
        <f t="shared" si="46"/>
        <v>0</v>
      </c>
      <c r="CL18" s="192">
        <f t="shared" si="46"/>
        <v>0</v>
      </c>
      <c r="CM18" s="192">
        <f t="shared" si="46"/>
        <v>0</v>
      </c>
      <c r="CN18" s="170">
        <f t="shared" si="68"/>
        <v>0</v>
      </c>
      <c r="CO18" s="243" t="str">
        <f t="shared" si="44"/>
        <v>OK</v>
      </c>
    </row>
    <row r="19" spans="1:93" ht="15.75" thickBot="1" x14ac:dyDescent="0.3">
      <c r="A19" s="3"/>
      <c r="B19" s="92" t="s">
        <v>35</v>
      </c>
      <c r="C19" s="93" t="s">
        <v>10</v>
      </c>
      <c r="D19" s="160" t="s">
        <v>41</v>
      </c>
      <c r="E19" s="169"/>
      <c r="F19" s="39">
        <f t="shared" si="47"/>
        <v>0</v>
      </c>
      <c r="G19" s="39">
        <f t="shared" si="48"/>
        <v>0</v>
      </c>
      <c r="H19" s="39"/>
      <c r="I19" s="39"/>
      <c r="J19" s="39"/>
      <c r="K19" s="170">
        <f t="shared" si="49"/>
        <v>0</v>
      </c>
      <c r="L19" s="243" t="str">
        <f t="shared" si="33"/>
        <v>OK</v>
      </c>
      <c r="N19" s="169"/>
      <c r="O19" s="39">
        <f t="shared" si="45"/>
        <v>0</v>
      </c>
      <c r="P19" s="39">
        <f t="shared" si="50"/>
        <v>0</v>
      </c>
      <c r="Q19" s="39"/>
      <c r="R19" s="39"/>
      <c r="S19" s="39"/>
      <c r="T19" s="170">
        <f t="shared" si="51"/>
        <v>0</v>
      </c>
      <c r="V19" s="169"/>
      <c r="W19" s="39"/>
      <c r="X19" s="39">
        <f t="shared" si="52"/>
        <v>0</v>
      </c>
      <c r="Y19" s="39"/>
      <c r="Z19" s="39"/>
      <c r="AA19" s="39"/>
      <c r="AB19" s="170">
        <f t="shared" si="53"/>
        <v>0</v>
      </c>
      <c r="AD19" s="169"/>
      <c r="AE19" s="39"/>
      <c r="AF19" s="39">
        <f t="shared" si="54"/>
        <v>0</v>
      </c>
      <c r="AG19" s="39"/>
      <c r="AH19" s="39"/>
      <c r="AI19" s="39"/>
      <c r="AJ19" s="170">
        <f t="shared" si="55"/>
        <v>0</v>
      </c>
      <c r="AL19" s="169"/>
      <c r="AM19" s="39"/>
      <c r="AN19" s="39">
        <f t="shared" si="56"/>
        <v>0</v>
      </c>
      <c r="AO19" s="39"/>
      <c r="AP19" s="39"/>
      <c r="AQ19" s="39"/>
      <c r="AR19" s="170">
        <f t="shared" si="57"/>
        <v>0</v>
      </c>
      <c r="AT19" s="169"/>
      <c r="AU19" s="39"/>
      <c r="AV19" s="39">
        <f t="shared" si="58"/>
        <v>0</v>
      </c>
      <c r="AW19" s="39"/>
      <c r="AX19" s="39"/>
      <c r="AY19" s="39"/>
      <c r="AZ19" s="170">
        <f t="shared" si="59"/>
        <v>0</v>
      </c>
      <c r="BB19" s="169"/>
      <c r="BC19" s="39"/>
      <c r="BD19" s="39">
        <f t="shared" si="60"/>
        <v>0</v>
      </c>
      <c r="BE19" s="39"/>
      <c r="BF19" s="39"/>
      <c r="BG19" s="39"/>
      <c r="BH19" s="170">
        <f t="shared" si="61"/>
        <v>0</v>
      </c>
      <c r="BJ19" s="169"/>
      <c r="BK19" s="39"/>
      <c r="BL19" s="39">
        <f t="shared" si="62"/>
        <v>0</v>
      </c>
      <c r="BM19" s="39"/>
      <c r="BN19" s="39"/>
      <c r="BO19" s="39"/>
      <c r="BP19" s="170">
        <f t="shared" si="63"/>
        <v>0</v>
      </c>
      <c r="BR19" s="169"/>
      <c r="BS19" s="39"/>
      <c r="BT19" s="39">
        <f t="shared" si="64"/>
        <v>0</v>
      </c>
      <c r="BU19" s="39"/>
      <c r="BV19" s="39"/>
      <c r="BW19" s="39"/>
      <c r="BX19" s="170">
        <f t="shared" si="65"/>
        <v>0</v>
      </c>
      <c r="BZ19" s="169"/>
      <c r="CA19" s="39"/>
      <c r="CB19" s="39">
        <f t="shared" si="66"/>
        <v>0</v>
      </c>
      <c r="CC19" s="39"/>
      <c r="CD19" s="39"/>
      <c r="CE19" s="39"/>
      <c r="CF19" s="170">
        <f t="shared" si="67"/>
        <v>0</v>
      </c>
      <c r="CH19" s="169"/>
      <c r="CI19" s="192">
        <f t="shared" si="46"/>
        <v>0</v>
      </c>
      <c r="CJ19" s="192">
        <f t="shared" si="46"/>
        <v>0</v>
      </c>
      <c r="CK19" s="192">
        <f t="shared" si="46"/>
        <v>0</v>
      </c>
      <c r="CL19" s="192">
        <f t="shared" si="46"/>
        <v>0</v>
      </c>
      <c r="CM19" s="192">
        <f t="shared" si="46"/>
        <v>0</v>
      </c>
      <c r="CN19" s="170">
        <f t="shared" si="68"/>
        <v>0</v>
      </c>
      <c r="CO19" s="243" t="str">
        <f t="shared" si="44"/>
        <v>OK</v>
      </c>
    </row>
    <row r="20" spans="1:93" ht="15.75" thickBot="1" x14ac:dyDescent="0.3">
      <c r="A20" s="3"/>
      <c r="B20" s="92" t="s">
        <v>12</v>
      </c>
      <c r="C20" s="93" t="s">
        <v>10</v>
      </c>
      <c r="D20" s="160" t="s">
        <v>41</v>
      </c>
      <c r="E20" s="169">
        <v>8</v>
      </c>
      <c r="F20" s="39">
        <f t="shared" si="47"/>
        <v>2200</v>
      </c>
      <c r="G20" s="39">
        <f t="shared" si="48"/>
        <v>330</v>
      </c>
      <c r="H20" s="39"/>
      <c r="I20" s="39"/>
      <c r="J20" s="39"/>
      <c r="K20" s="170">
        <f t="shared" si="49"/>
        <v>2530</v>
      </c>
      <c r="L20" s="243" t="str">
        <f t="shared" si="33"/>
        <v>OK</v>
      </c>
      <c r="N20" s="169"/>
      <c r="O20" s="39">
        <f t="shared" si="45"/>
        <v>2200</v>
      </c>
      <c r="P20" s="39">
        <f t="shared" si="50"/>
        <v>330</v>
      </c>
      <c r="Q20" s="39">
        <f>H20</f>
        <v>0</v>
      </c>
      <c r="R20" s="39">
        <f>I20</f>
        <v>0</v>
      </c>
      <c r="S20" s="39"/>
      <c r="T20" s="170">
        <f t="shared" si="51"/>
        <v>2530</v>
      </c>
      <c r="V20" s="169"/>
      <c r="W20" s="39"/>
      <c r="X20" s="39">
        <f t="shared" si="52"/>
        <v>0</v>
      </c>
      <c r="Y20" s="39"/>
      <c r="Z20" s="39"/>
      <c r="AA20" s="39"/>
      <c r="AB20" s="170">
        <f t="shared" si="53"/>
        <v>0</v>
      </c>
      <c r="AD20" s="169"/>
      <c r="AE20" s="39"/>
      <c r="AF20" s="39">
        <f t="shared" si="54"/>
        <v>0</v>
      </c>
      <c r="AG20" s="39"/>
      <c r="AH20" s="39"/>
      <c r="AI20" s="39"/>
      <c r="AJ20" s="170">
        <f t="shared" si="55"/>
        <v>0</v>
      </c>
      <c r="AL20" s="169"/>
      <c r="AM20" s="39"/>
      <c r="AN20" s="39">
        <f t="shared" si="56"/>
        <v>0</v>
      </c>
      <c r="AO20" s="39"/>
      <c r="AP20" s="39"/>
      <c r="AQ20" s="39"/>
      <c r="AR20" s="170">
        <f t="shared" si="57"/>
        <v>0</v>
      </c>
      <c r="AT20" s="169"/>
      <c r="AU20" s="39"/>
      <c r="AV20" s="39">
        <f t="shared" si="58"/>
        <v>0</v>
      </c>
      <c r="AW20" s="39"/>
      <c r="AX20" s="39"/>
      <c r="AY20" s="39"/>
      <c r="AZ20" s="170">
        <f t="shared" si="59"/>
        <v>0</v>
      </c>
      <c r="BB20" s="169"/>
      <c r="BC20" s="39"/>
      <c r="BD20" s="39">
        <f t="shared" si="60"/>
        <v>0</v>
      </c>
      <c r="BE20" s="39"/>
      <c r="BF20" s="39"/>
      <c r="BG20" s="39"/>
      <c r="BH20" s="170">
        <f t="shared" si="61"/>
        <v>0</v>
      </c>
      <c r="BJ20" s="169"/>
      <c r="BK20" s="39"/>
      <c r="BL20" s="39">
        <f t="shared" si="62"/>
        <v>0</v>
      </c>
      <c r="BM20" s="39"/>
      <c r="BN20" s="39"/>
      <c r="BO20" s="39"/>
      <c r="BP20" s="170">
        <f t="shared" si="63"/>
        <v>0</v>
      </c>
      <c r="BR20" s="169"/>
      <c r="BS20" s="39"/>
      <c r="BT20" s="39">
        <f t="shared" si="64"/>
        <v>0</v>
      </c>
      <c r="BU20" s="39"/>
      <c r="BV20" s="39"/>
      <c r="BW20" s="39"/>
      <c r="BX20" s="170">
        <f t="shared" si="65"/>
        <v>0</v>
      </c>
      <c r="BZ20" s="169"/>
      <c r="CA20" s="39"/>
      <c r="CB20" s="39">
        <f t="shared" si="66"/>
        <v>0</v>
      </c>
      <c r="CC20" s="39"/>
      <c r="CD20" s="39"/>
      <c r="CE20" s="39"/>
      <c r="CF20" s="170">
        <f t="shared" si="67"/>
        <v>0</v>
      </c>
      <c r="CH20" s="169"/>
      <c r="CI20" s="192">
        <f t="shared" si="46"/>
        <v>2200</v>
      </c>
      <c r="CJ20" s="192">
        <f t="shared" si="46"/>
        <v>330</v>
      </c>
      <c r="CK20" s="192">
        <f t="shared" si="46"/>
        <v>0</v>
      </c>
      <c r="CL20" s="192">
        <f t="shared" si="46"/>
        <v>0</v>
      </c>
      <c r="CM20" s="192">
        <f t="shared" si="46"/>
        <v>0</v>
      </c>
      <c r="CN20" s="170">
        <f t="shared" si="68"/>
        <v>2530</v>
      </c>
      <c r="CO20" s="243" t="str">
        <f t="shared" si="44"/>
        <v>OK</v>
      </c>
    </row>
    <row r="21" spans="1:93" ht="15.75" thickBot="1" x14ac:dyDescent="0.3">
      <c r="A21" s="3"/>
      <c r="B21" s="92"/>
      <c r="C21" s="93"/>
      <c r="D21" s="160"/>
      <c r="E21" s="169"/>
      <c r="F21" s="39">
        <f t="shared" si="47"/>
        <v>0</v>
      </c>
      <c r="G21" s="39">
        <f t="shared" si="48"/>
        <v>0</v>
      </c>
      <c r="H21" s="39"/>
      <c r="I21" s="39"/>
      <c r="J21" s="39"/>
      <c r="K21" s="170">
        <f t="shared" si="49"/>
        <v>0</v>
      </c>
      <c r="L21" s="243" t="str">
        <f t="shared" si="33"/>
        <v>OK</v>
      </c>
      <c r="N21" s="169"/>
      <c r="O21" s="39"/>
      <c r="P21" s="39">
        <f t="shared" si="50"/>
        <v>0</v>
      </c>
      <c r="Q21" s="39"/>
      <c r="R21" s="39"/>
      <c r="S21" s="39"/>
      <c r="T21" s="170">
        <f t="shared" si="51"/>
        <v>0</v>
      </c>
      <c r="V21" s="169"/>
      <c r="W21" s="39"/>
      <c r="X21" s="39">
        <f t="shared" si="52"/>
        <v>0</v>
      </c>
      <c r="Y21" s="39"/>
      <c r="Z21" s="39"/>
      <c r="AA21" s="39"/>
      <c r="AB21" s="170">
        <f t="shared" si="53"/>
        <v>0</v>
      </c>
      <c r="AD21" s="169"/>
      <c r="AE21" s="39"/>
      <c r="AF21" s="39">
        <f t="shared" si="54"/>
        <v>0</v>
      </c>
      <c r="AG21" s="39"/>
      <c r="AH21" s="39"/>
      <c r="AI21" s="39"/>
      <c r="AJ21" s="170">
        <f t="shared" si="55"/>
        <v>0</v>
      </c>
      <c r="AL21" s="169"/>
      <c r="AM21" s="39"/>
      <c r="AN21" s="39">
        <f t="shared" si="56"/>
        <v>0</v>
      </c>
      <c r="AO21" s="39"/>
      <c r="AP21" s="39"/>
      <c r="AQ21" s="39"/>
      <c r="AR21" s="170">
        <f t="shared" si="57"/>
        <v>0</v>
      </c>
      <c r="AT21" s="169"/>
      <c r="AU21" s="39"/>
      <c r="AV21" s="39">
        <f t="shared" si="58"/>
        <v>0</v>
      </c>
      <c r="AW21" s="39"/>
      <c r="AX21" s="39"/>
      <c r="AY21" s="39"/>
      <c r="AZ21" s="170">
        <f t="shared" si="59"/>
        <v>0</v>
      </c>
      <c r="BB21" s="169"/>
      <c r="BC21" s="39"/>
      <c r="BD21" s="39">
        <f t="shared" si="60"/>
        <v>0</v>
      </c>
      <c r="BE21" s="39"/>
      <c r="BF21" s="39"/>
      <c r="BG21" s="39"/>
      <c r="BH21" s="170">
        <f t="shared" si="61"/>
        <v>0</v>
      </c>
      <c r="BJ21" s="169"/>
      <c r="BK21" s="39"/>
      <c r="BL21" s="39">
        <f t="shared" si="62"/>
        <v>0</v>
      </c>
      <c r="BM21" s="39"/>
      <c r="BN21" s="39"/>
      <c r="BO21" s="39"/>
      <c r="BP21" s="170">
        <f t="shared" si="63"/>
        <v>0</v>
      </c>
      <c r="BR21" s="169"/>
      <c r="BS21" s="39"/>
      <c r="BT21" s="39">
        <f t="shared" si="64"/>
        <v>0</v>
      </c>
      <c r="BU21" s="39"/>
      <c r="BV21" s="39"/>
      <c r="BW21" s="39"/>
      <c r="BX21" s="170">
        <f t="shared" si="65"/>
        <v>0</v>
      </c>
      <c r="BZ21" s="169"/>
      <c r="CA21" s="39"/>
      <c r="CB21" s="39">
        <f t="shared" si="66"/>
        <v>0</v>
      </c>
      <c r="CC21" s="39"/>
      <c r="CD21" s="39"/>
      <c r="CE21" s="39"/>
      <c r="CF21" s="170">
        <f t="shared" si="67"/>
        <v>0</v>
      </c>
      <c r="CH21" s="169"/>
      <c r="CI21" s="192">
        <f t="shared" si="46"/>
        <v>0</v>
      </c>
      <c r="CJ21" s="192">
        <f t="shared" si="46"/>
        <v>0</v>
      </c>
      <c r="CK21" s="192">
        <f t="shared" si="46"/>
        <v>0</v>
      </c>
      <c r="CL21" s="192">
        <f t="shared" si="46"/>
        <v>0</v>
      </c>
      <c r="CM21" s="192">
        <f t="shared" si="46"/>
        <v>0</v>
      </c>
      <c r="CN21" s="170">
        <f t="shared" si="68"/>
        <v>0</v>
      </c>
      <c r="CO21" s="243" t="str">
        <f t="shared" si="44"/>
        <v>OK</v>
      </c>
    </row>
    <row r="22" spans="1:93" ht="15.75" thickBot="1" x14ac:dyDescent="0.3">
      <c r="A22" s="14"/>
      <c r="B22" s="48" t="s">
        <v>36</v>
      </c>
      <c r="C22" s="85"/>
      <c r="D22" s="163"/>
      <c r="E22" s="173"/>
      <c r="F22" s="15"/>
      <c r="G22" s="15"/>
      <c r="H22" s="15"/>
      <c r="I22" s="15"/>
      <c r="J22" s="15"/>
      <c r="K22" s="174"/>
      <c r="L22" s="243" t="str">
        <f t="shared" si="33"/>
        <v>OK</v>
      </c>
      <c r="N22" s="173"/>
      <c r="O22" s="15"/>
      <c r="P22" s="15"/>
      <c r="Q22" s="15"/>
      <c r="R22" s="15"/>
      <c r="S22" s="15"/>
      <c r="T22" s="174"/>
      <c r="V22" s="173"/>
      <c r="W22" s="15"/>
      <c r="X22" s="15"/>
      <c r="Y22" s="15"/>
      <c r="Z22" s="15"/>
      <c r="AA22" s="15"/>
      <c r="AB22" s="174"/>
      <c r="AD22" s="173"/>
      <c r="AE22" s="15"/>
      <c r="AF22" s="15"/>
      <c r="AG22" s="15"/>
      <c r="AH22" s="15"/>
      <c r="AI22" s="15"/>
      <c r="AJ22" s="174"/>
      <c r="AL22" s="173"/>
      <c r="AM22" s="15"/>
      <c r="AN22" s="15"/>
      <c r="AO22" s="15"/>
      <c r="AP22" s="15"/>
      <c r="AQ22" s="15"/>
      <c r="AR22" s="174"/>
      <c r="AT22" s="173"/>
      <c r="AU22" s="15"/>
      <c r="AV22" s="15"/>
      <c r="AW22" s="15"/>
      <c r="AX22" s="15"/>
      <c r="AY22" s="15"/>
      <c r="AZ22" s="174"/>
      <c r="BB22" s="173"/>
      <c r="BC22" s="15"/>
      <c r="BD22" s="15"/>
      <c r="BE22" s="15"/>
      <c r="BF22" s="15"/>
      <c r="BG22" s="15"/>
      <c r="BH22" s="174"/>
      <c r="BJ22" s="173"/>
      <c r="BK22" s="15"/>
      <c r="BL22" s="15"/>
      <c r="BM22" s="15"/>
      <c r="BN22" s="15"/>
      <c r="BO22" s="15"/>
      <c r="BP22" s="174"/>
      <c r="BR22" s="173"/>
      <c r="BS22" s="15"/>
      <c r="BT22" s="15"/>
      <c r="BU22" s="15"/>
      <c r="BV22" s="15"/>
      <c r="BW22" s="15"/>
      <c r="BX22" s="174"/>
      <c r="BZ22" s="173"/>
      <c r="CA22" s="15"/>
      <c r="CB22" s="15"/>
      <c r="CC22" s="15"/>
      <c r="CD22" s="15"/>
      <c r="CE22" s="15"/>
      <c r="CF22" s="174"/>
      <c r="CH22" s="173"/>
      <c r="CI22" s="15"/>
      <c r="CJ22" s="15"/>
      <c r="CK22" s="15"/>
      <c r="CL22" s="15"/>
      <c r="CM22" s="15"/>
      <c r="CN22" s="174"/>
      <c r="CO22" s="243" t="str">
        <f t="shared" si="44"/>
        <v>OK</v>
      </c>
    </row>
    <row r="23" spans="1:93" ht="15.75" thickBot="1" x14ac:dyDescent="0.3">
      <c r="A23" s="3"/>
      <c r="B23" s="92" t="s">
        <v>37</v>
      </c>
      <c r="C23" s="93" t="s">
        <v>10</v>
      </c>
      <c r="D23" s="160" t="s">
        <v>41</v>
      </c>
      <c r="E23" s="169">
        <v>30</v>
      </c>
      <c r="F23" s="39">
        <f t="shared" si="47"/>
        <v>8250</v>
      </c>
      <c r="G23" s="39">
        <f t="shared" si="48"/>
        <v>1237.5</v>
      </c>
      <c r="H23" s="39"/>
      <c r="I23" s="39"/>
      <c r="J23" s="39"/>
      <c r="K23" s="170">
        <f t="shared" si="49"/>
        <v>9487.5</v>
      </c>
      <c r="L23" s="243" t="str">
        <f t="shared" si="33"/>
        <v>OK</v>
      </c>
      <c r="N23" s="169"/>
      <c r="O23" s="39">
        <f>$F$23*0.15</f>
        <v>1237.5</v>
      </c>
      <c r="P23" s="39">
        <f t="shared" ref="P23:P25" si="69">O23*0.15</f>
        <v>185.625</v>
      </c>
      <c r="Q23" s="39"/>
      <c r="R23" s="39">
        <f>$I$23*0.15</f>
        <v>0</v>
      </c>
      <c r="S23" s="39">
        <f>J23</f>
        <v>0</v>
      </c>
      <c r="T23" s="170">
        <f t="shared" ref="T23:T25" si="70">O23+P23+Q23+R23+S23</f>
        <v>1423.125</v>
      </c>
      <c r="V23" s="169"/>
      <c r="W23" s="39">
        <f>$F$23*0.05</f>
        <v>412.5</v>
      </c>
      <c r="X23" s="39">
        <f t="shared" ref="X23:X25" si="71">W23*0.15</f>
        <v>61.875</v>
      </c>
      <c r="Y23" s="39"/>
      <c r="Z23" s="39">
        <f>$I$23*0.1</f>
        <v>0</v>
      </c>
      <c r="AA23" s="39"/>
      <c r="AB23" s="170">
        <f t="shared" ref="AB23:AB25" si="72">W23+X23+Y23+Z23+AA23</f>
        <v>474.375</v>
      </c>
      <c r="AD23" s="169"/>
      <c r="AE23" s="39">
        <f>$F$23*0.3</f>
        <v>2475</v>
      </c>
      <c r="AF23" s="39">
        <f t="shared" ref="AF23:AF25" si="73">AE23*0.15</f>
        <v>371.25</v>
      </c>
      <c r="AG23" s="39"/>
      <c r="AH23" s="39">
        <f>$I$23*0.25</f>
        <v>0</v>
      </c>
      <c r="AI23" s="39"/>
      <c r="AJ23" s="170">
        <f t="shared" ref="AJ23:AJ25" si="74">AE23+AF23+AG23+AH23+AI23</f>
        <v>2846.25</v>
      </c>
      <c r="AL23" s="169"/>
      <c r="AM23" s="39">
        <f>$F$23*0.2</f>
        <v>1650</v>
      </c>
      <c r="AN23" s="39">
        <f t="shared" ref="AN23:AN25" si="75">AM23*0.15</f>
        <v>247.5</v>
      </c>
      <c r="AO23" s="39"/>
      <c r="AP23" s="39">
        <f>$I$23*0.2</f>
        <v>0</v>
      </c>
      <c r="AQ23" s="39"/>
      <c r="AR23" s="170">
        <f t="shared" ref="AR23:AR25" si="76">AM23+AN23+AO23+AP23+AQ23</f>
        <v>1897.5</v>
      </c>
      <c r="AT23" s="169"/>
      <c r="AU23" s="39">
        <f>$F$23*0.3</f>
        <v>2475</v>
      </c>
      <c r="AV23" s="39">
        <f t="shared" ref="AV23:AV25" si="77">AU23*0.15</f>
        <v>371.25</v>
      </c>
      <c r="AW23" s="39"/>
      <c r="AX23" s="39">
        <f>$I$23*0.2</f>
        <v>0</v>
      </c>
      <c r="AY23" s="39"/>
      <c r="AZ23" s="170">
        <f t="shared" ref="AZ23:AZ25" si="78">AU23+AV23+AW23+AX23+AY23</f>
        <v>2846.25</v>
      </c>
      <c r="BB23" s="169"/>
      <c r="BC23" s="39"/>
      <c r="BD23" s="39">
        <f t="shared" ref="BD23:BD25" si="79">BC23*0.15</f>
        <v>0</v>
      </c>
      <c r="BE23" s="39"/>
      <c r="BF23" s="39"/>
      <c r="BG23" s="39"/>
      <c r="BH23" s="170">
        <f t="shared" ref="BH23:BH25" si="80">BC23+BD23+BE23+BF23+BG23</f>
        <v>0</v>
      </c>
      <c r="BJ23" s="169"/>
      <c r="BK23" s="39"/>
      <c r="BL23" s="39">
        <f t="shared" ref="BL23:BL25" si="81">BK23*0.15</f>
        <v>0</v>
      </c>
      <c r="BM23" s="39"/>
      <c r="BN23" s="39">
        <f>$I$23*0.1</f>
        <v>0</v>
      </c>
      <c r="BO23" s="39"/>
      <c r="BP23" s="170">
        <f t="shared" ref="BP23:BP25" si="82">BK23+BL23+BM23+BN23+BO23</f>
        <v>0</v>
      </c>
      <c r="BR23" s="169"/>
      <c r="BS23" s="39"/>
      <c r="BT23" s="39">
        <f t="shared" ref="BT23:BT25" si="83">BS23*0.15</f>
        <v>0</v>
      </c>
      <c r="BU23" s="39"/>
      <c r="BV23" s="39"/>
      <c r="BW23" s="39"/>
      <c r="BX23" s="170">
        <f t="shared" ref="BX23:BX25" si="84">BS23+BT23+BU23+BV23+BW23</f>
        <v>0</v>
      </c>
      <c r="BZ23" s="169"/>
      <c r="CA23" s="39"/>
      <c r="CB23" s="39">
        <f t="shared" ref="CB23:CB25" si="85">CA23*0.15</f>
        <v>0</v>
      </c>
      <c r="CC23" s="39"/>
      <c r="CD23" s="39"/>
      <c r="CE23" s="39"/>
      <c r="CF23" s="170">
        <f t="shared" ref="CF23:CF25" si="86">CA23+CB23+CC23+CD23+CE23</f>
        <v>0</v>
      </c>
      <c r="CH23" s="169"/>
      <c r="CI23" s="192">
        <f t="shared" ref="CI23:CM25" si="87">O23+W23+AE23+AM23+AU23+BC23+BK23+BS23+CA23</f>
        <v>8250</v>
      </c>
      <c r="CJ23" s="192">
        <f t="shared" si="87"/>
        <v>1237.5</v>
      </c>
      <c r="CK23" s="192">
        <f t="shared" si="87"/>
        <v>0</v>
      </c>
      <c r="CL23" s="192">
        <f t="shared" si="87"/>
        <v>0</v>
      </c>
      <c r="CM23" s="192">
        <f t="shared" si="87"/>
        <v>0</v>
      </c>
      <c r="CN23" s="170">
        <f t="shared" ref="CN23:CN25" si="88">CI23+CJ23+CK23+CL23+CM23</f>
        <v>9487.5</v>
      </c>
      <c r="CO23" s="243" t="str">
        <f t="shared" si="44"/>
        <v>OK</v>
      </c>
    </row>
    <row r="24" spans="1:93" ht="15.75" customHeight="1" thickBot="1" x14ac:dyDescent="0.3">
      <c r="A24" s="3"/>
      <c r="B24" s="92" t="s">
        <v>43</v>
      </c>
      <c r="C24" s="93" t="s">
        <v>10</v>
      </c>
      <c r="D24" s="160" t="s">
        <v>41</v>
      </c>
      <c r="E24" s="169">
        <v>15</v>
      </c>
      <c r="F24" s="39">
        <f t="shared" si="47"/>
        <v>4125</v>
      </c>
      <c r="G24" s="39">
        <f t="shared" si="48"/>
        <v>618.75</v>
      </c>
      <c r="H24" s="39">
        <f>I2*6</f>
        <v>3600</v>
      </c>
      <c r="I24" s="39"/>
      <c r="J24" s="39"/>
      <c r="K24" s="170">
        <f t="shared" si="49"/>
        <v>8343.75</v>
      </c>
      <c r="L24" s="243" t="str">
        <f t="shared" si="33"/>
        <v>OK</v>
      </c>
      <c r="N24" s="169"/>
      <c r="O24" s="39">
        <f>$F$24*0.02</f>
        <v>82.5</v>
      </c>
      <c r="P24" s="39">
        <f t="shared" si="69"/>
        <v>12.375</v>
      </c>
      <c r="Q24" s="39">
        <f>$H$24/7</f>
        <v>514.28571428571433</v>
      </c>
      <c r="R24" s="39"/>
      <c r="S24" s="39"/>
      <c r="T24" s="170">
        <f t="shared" si="70"/>
        <v>609.16071428571433</v>
      </c>
      <c r="V24" s="169"/>
      <c r="W24" s="39">
        <f>$F$24*0.1</f>
        <v>412.5</v>
      </c>
      <c r="X24" s="39">
        <f t="shared" si="71"/>
        <v>61.875</v>
      </c>
      <c r="Y24" s="39">
        <f>$H$24/7</f>
        <v>514.28571428571433</v>
      </c>
      <c r="Z24" s="39"/>
      <c r="AA24" s="39"/>
      <c r="AB24" s="170">
        <f t="shared" si="72"/>
        <v>988.66071428571433</v>
      </c>
      <c r="AD24" s="169"/>
      <c r="AE24" s="39">
        <f>$F$24*0.3</f>
        <v>1237.5</v>
      </c>
      <c r="AF24" s="39">
        <f t="shared" si="73"/>
        <v>185.625</v>
      </c>
      <c r="AG24" s="39">
        <f>$H$24/7</f>
        <v>514.28571428571433</v>
      </c>
      <c r="AH24" s="39"/>
      <c r="AI24" s="39"/>
      <c r="AJ24" s="170">
        <f t="shared" si="74"/>
        <v>1937.4107142857142</v>
      </c>
      <c r="AL24" s="169"/>
      <c r="AM24" s="39">
        <f>$F$24*0.3</f>
        <v>1237.5</v>
      </c>
      <c r="AN24" s="39">
        <f t="shared" si="75"/>
        <v>185.625</v>
      </c>
      <c r="AO24" s="39">
        <f>$H$24/7</f>
        <v>514.28571428571433</v>
      </c>
      <c r="AP24" s="39"/>
      <c r="AQ24" s="39"/>
      <c r="AR24" s="170">
        <f t="shared" si="76"/>
        <v>1937.4107142857142</v>
      </c>
      <c r="AT24" s="169"/>
      <c r="AU24" s="39">
        <f>$F$24*0.2</f>
        <v>825</v>
      </c>
      <c r="AV24" s="39">
        <f t="shared" si="77"/>
        <v>123.75</v>
      </c>
      <c r="AW24" s="39">
        <f>$H$24/7</f>
        <v>514.28571428571433</v>
      </c>
      <c r="AX24" s="39"/>
      <c r="AY24" s="39"/>
      <c r="AZ24" s="170">
        <f t="shared" si="78"/>
        <v>1463.0357142857142</v>
      </c>
      <c r="BB24" s="169"/>
      <c r="BC24" s="39"/>
      <c r="BD24" s="39">
        <f t="shared" si="79"/>
        <v>0</v>
      </c>
      <c r="BE24" s="39"/>
      <c r="BF24" s="39"/>
      <c r="BG24" s="39"/>
      <c r="BH24" s="170">
        <f t="shared" si="80"/>
        <v>0</v>
      </c>
      <c r="BJ24" s="169"/>
      <c r="BK24" s="39">
        <f>$F$24*0.04</f>
        <v>165</v>
      </c>
      <c r="BL24" s="39">
        <f t="shared" si="81"/>
        <v>24.75</v>
      </c>
      <c r="BM24" s="39">
        <f>$H$24/7</f>
        <v>514.28571428571433</v>
      </c>
      <c r="BN24" s="39"/>
      <c r="BO24" s="39"/>
      <c r="BP24" s="170">
        <f t="shared" si="82"/>
        <v>704.03571428571433</v>
      </c>
      <c r="BR24" s="169"/>
      <c r="BS24" s="39"/>
      <c r="BT24" s="39">
        <f t="shared" si="83"/>
        <v>0</v>
      </c>
      <c r="BU24" s="39"/>
      <c r="BV24" s="39"/>
      <c r="BW24" s="39"/>
      <c r="BX24" s="170">
        <f t="shared" si="84"/>
        <v>0</v>
      </c>
      <c r="BZ24" s="169"/>
      <c r="CA24" s="39">
        <f>$F$24*0.04</f>
        <v>165</v>
      </c>
      <c r="CB24" s="39">
        <f t="shared" si="85"/>
        <v>24.75</v>
      </c>
      <c r="CC24" s="39">
        <f>$H$24/7</f>
        <v>514.28571428571433</v>
      </c>
      <c r="CD24" s="39"/>
      <c r="CE24" s="39"/>
      <c r="CF24" s="170">
        <f t="shared" si="86"/>
        <v>704.03571428571433</v>
      </c>
      <c r="CH24" s="169"/>
      <c r="CI24" s="192">
        <f t="shared" si="87"/>
        <v>4125</v>
      </c>
      <c r="CJ24" s="192">
        <f t="shared" si="87"/>
        <v>618.75</v>
      </c>
      <c r="CK24" s="192">
        <f t="shared" si="87"/>
        <v>3600</v>
      </c>
      <c r="CL24" s="192">
        <f t="shared" si="87"/>
        <v>0</v>
      </c>
      <c r="CM24" s="192">
        <f t="shared" si="87"/>
        <v>0</v>
      </c>
      <c r="CN24" s="170">
        <f t="shared" si="88"/>
        <v>8343.75</v>
      </c>
      <c r="CO24" s="243" t="str">
        <f t="shared" si="44"/>
        <v>OK</v>
      </c>
    </row>
    <row r="25" spans="1:93" ht="15.75" thickBot="1" x14ac:dyDescent="0.3">
      <c r="A25" s="3"/>
      <c r="B25" s="92"/>
      <c r="C25" s="93"/>
      <c r="D25" s="160"/>
      <c r="E25" s="169"/>
      <c r="F25" s="39">
        <f t="shared" si="47"/>
        <v>0</v>
      </c>
      <c r="G25" s="39">
        <f t="shared" si="48"/>
        <v>0</v>
      </c>
      <c r="H25" s="39"/>
      <c r="I25" s="39"/>
      <c r="J25" s="39"/>
      <c r="K25" s="170">
        <f t="shared" si="49"/>
        <v>0</v>
      </c>
      <c r="L25" s="243" t="str">
        <f t="shared" si="33"/>
        <v>OK</v>
      </c>
      <c r="N25" s="169"/>
      <c r="O25" s="39"/>
      <c r="P25" s="39">
        <f t="shared" si="69"/>
        <v>0</v>
      </c>
      <c r="Q25" s="39"/>
      <c r="R25" s="39"/>
      <c r="S25" s="39"/>
      <c r="T25" s="170">
        <f t="shared" si="70"/>
        <v>0</v>
      </c>
      <c r="V25" s="169"/>
      <c r="W25" s="39"/>
      <c r="X25" s="39">
        <f t="shared" si="71"/>
        <v>0</v>
      </c>
      <c r="Y25" s="39"/>
      <c r="Z25" s="39"/>
      <c r="AA25" s="39"/>
      <c r="AB25" s="170">
        <f t="shared" si="72"/>
        <v>0</v>
      </c>
      <c r="AD25" s="169"/>
      <c r="AE25" s="39"/>
      <c r="AF25" s="39">
        <f t="shared" si="73"/>
        <v>0</v>
      </c>
      <c r="AG25" s="39"/>
      <c r="AH25" s="39"/>
      <c r="AI25" s="39"/>
      <c r="AJ25" s="170">
        <f t="shared" si="74"/>
        <v>0</v>
      </c>
      <c r="AL25" s="169"/>
      <c r="AM25" s="39"/>
      <c r="AN25" s="39">
        <f t="shared" si="75"/>
        <v>0</v>
      </c>
      <c r="AO25" s="39"/>
      <c r="AP25" s="39"/>
      <c r="AQ25" s="39"/>
      <c r="AR25" s="170">
        <f t="shared" si="76"/>
        <v>0</v>
      </c>
      <c r="AT25" s="169"/>
      <c r="AU25" s="39"/>
      <c r="AV25" s="39">
        <f t="shared" si="77"/>
        <v>0</v>
      </c>
      <c r="AW25" s="39"/>
      <c r="AX25" s="39"/>
      <c r="AY25" s="39"/>
      <c r="AZ25" s="170">
        <f t="shared" si="78"/>
        <v>0</v>
      </c>
      <c r="BB25" s="169"/>
      <c r="BC25" s="39"/>
      <c r="BD25" s="39">
        <f t="shared" si="79"/>
        <v>0</v>
      </c>
      <c r="BE25" s="39"/>
      <c r="BF25" s="39"/>
      <c r="BG25" s="39"/>
      <c r="BH25" s="170">
        <f t="shared" si="80"/>
        <v>0</v>
      </c>
      <c r="BJ25" s="169"/>
      <c r="BK25" s="39"/>
      <c r="BL25" s="39">
        <f t="shared" si="81"/>
        <v>0</v>
      </c>
      <c r="BM25" s="39"/>
      <c r="BN25" s="39"/>
      <c r="BO25" s="39"/>
      <c r="BP25" s="170">
        <f t="shared" si="82"/>
        <v>0</v>
      </c>
      <c r="BR25" s="169"/>
      <c r="BS25" s="39"/>
      <c r="BT25" s="39">
        <f t="shared" si="83"/>
        <v>0</v>
      </c>
      <c r="BU25" s="39"/>
      <c r="BV25" s="39"/>
      <c r="BW25" s="39"/>
      <c r="BX25" s="170">
        <f t="shared" si="84"/>
        <v>0</v>
      </c>
      <c r="BZ25" s="169"/>
      <c r="CA25" s="39"/>
      <c r="CB25" s="39">
        <f t="shared" si="85"/>
        <v>0</v>
      </c>
      <c r="CC25" s="39"/>
      <c r="CD25" s="39"/>
      <c r="CE25" s="39"/>
      <c r="CF25" s="170">
        <f t="shared" si="86"/>
        <v>0</v>
      </c>
      <c r="CH25" s="169"/>
      <c r="CI25" s="192">
        <f t="shared" si="87"/>
        <v>0</v>
      </c>
      <c r="CJ25" s="192">
        <f t="shared" si="87"/>
        <v>0</v>
      </c>
      <c r="CK25" s="192">
        <f t="shared" si="87"/>
        <v>0</v>
      </c>
      <c r="CL25" s="192">
        <f t="shared" si="87"/>
        <v>0</v>
      </c>
      <c r="CM25" s="192">
        <f t="shared" si="87"/>
        <v>0</v>
      </c>
      <c r="CN25" s="170">
        <f t="shared" si="88"/>
        <v>0</v>
      </c>
      <c r="CO25" s="243" t="str">
        <f t="shared" si="44"/>
        <v>OK</v>
      </c>
    </row>
    <row r="26" spans="1:93" ht="15.75" thickBot="1" x14ac:dyDescent="0.3">
      <c r="A26" s="14"/>
      <c r="B26" s="48" t="s">
        <v>38</v>
      </c>
      <c r="C26" s="85"/>
      <c r="D26" s="163"/>
      <c r="E26" s="173"/>
      <c r="F26" s="15"/>
      <c r="G26" s="15"/>
      <c r="H26" s="15"/>
      <c r="I26" s="15"/>
      <c r="J26" s="15"/>
      <c r="K26" s="174"/>
      <c r="L26" s="243" t="str">
        <f t="shared" si="33"/>
        <v>OK</v>
      </c>
      <c r="N26" s="173"/>
      <c r="O26" s="15"/>
      <c r="P26" s="15"/>
      <c r="Q26" s="15"/>
      <c r="R26" s="15"/>
      <c r="S26" s="15"/>
      <c r="T26" s="174"/>
      <c r="V26" s="173"/>
      <c r="W26" s="15"/>
      <c r="X26" s="15"/>
      <c r="Y26" s="15"/>
      <c r="Z26" s="15"/>
      <c r="AA26" s="15"/>
      <c r="AB26" s="174"/>
      <c r="AD26" s="173"/>
      <c r="AE26" s="15"/>
      <c r="AF26" s="15"/>
      <c r="AG26" s="15"/>
      <c r="AH26" s="15"/>
      <c r="AI26" s="15"/>
      <c r="AJ26" s="174"/>
      <c r="AL26" s="173"/>
      <c r="AM26" s="15"/>
      <c r="AN26" s="15"/>
      <c r="AO26" s="15"/>
      <c r="AP26" s="15"/>
      <c r="AQ26" s="15"/>
      <c r="AR26" s="174"/>
      <c r="AT26" s="173"/>
      <c r="AU26" s="15"/>
      <c r="AV26" s="15"/>
      <c r="AW26" s="15"/>
      <c r="AX26" s="15"/>
      <c r="AY26" s="15"/>
      <c r="AZ26" s="174"/>
      <c r="BB26" s="173"/>
      <c r="BC26" s="15"/>
      <c r="BD26" s="15"/>
      <c r="BE26" s="15"/>
      <c r="BF26" s="15"/>
      <c r="BG26" s="15"/>
      <c r="BH26" s="174"/>
      <c r="BJ26" s="173"/>
      <c r="BK26" s="15"/>
      <c r="BL26" s="15"/>
      <c r="BM26" s="15"/>
      <c r="BN26" s="15"/>
      <c r="BO26" s="15"/>
      <c r="BP26" s="174"/>
      <c r="BR26" s="173"/>
      <c r="BS26" s="15"/>
      <c r="BT26" s="15"/>
      <c r="BU26" s="15"/>
      <c r="BV26" s="15"/>
      <c r="BW26" s="15"/>
      <c r="BX26" s="174"/>
      <c r="BZ26" s="173"/>
      <c r="CA26" s="15"/>
      <c r="CB26" s="15"/>
      <c r="CC26" s="15"/>
      <c r="CD26" s="15"/>
      <c r="CE26" s="15"/>
      <c r="CF26" s="174"/>
      <c r="CH26" s="173"/>
      <c r="CI26" s="15"/>
      <c r="CJ26" s="15"/>
      <c r="CK26" s="15"/>
      <c r="CL26" s="15"/>
      <c r="CM26" s="15"/>
      <c r="CN26" s="174"/>
      <c r="CO26" s="243" t="str">
        <f t="shared" si="44"/>
        <v>OK</v>
      </c>
    </row>
    <row r="27" spans="1:93" ht="15.75" thickBot="1" x14ac:dyDescent="0.3">
      <c r="A27" s="3"/>
      <c r="B27" s="41" t="s">
        <v>259</v>
      </c>
      <c r="C27" s="93" t="s">
        <v>10</v>
      </c>
      <c r="D27" s="160" t="s">
        <v>41</v>
      </c>
      <c r="E27" s="169">
        <v>8</v>
      </c>
      <c r="F27" s="39">
        <f t="shared" si="47"/>
        <v>2200</v>
      </c>
      <c r="G27" s="39">
        <f t="shared" si="48"/>
        <v>330</v>
      </c>
      <c r="H27" s="39"/>
      <c r="I27" s="39"/>
      <c r="J27" s="39"/>
      <c r="K27" s="170">
        <f t="shared" si="49"/>
        <v>2530</v>
      </c>
      <c r="L27" s="243" t="str">
        <f t="shared" si="33"/>
        <v>OK</v>
      </c>
      <c r="N27" s="169"/>
      <c r="O27" s="39">
        <f>$F$27*0.1</f>
        <v>220</v>
      </c>
      <c r="P27" s="39">
        <f t="shared" ref="P27:P31" si="89">O27*0.15</f>
        <v>33</v>
      </c>
      <c r="Q27" s="39"/>
      <c r="R27" s="39"/>
      <c r="S27" s="39"/>
      <c r="T27" s="170">
        <f t="shared" ref="T27:T31" si="90">O27+P27+Q27+R27+S27</f>
        <v>253</v>
      </c>
      <c r="V27" s="169"/>
      <c r="W27" s="39">
        <f>$F$27*0.2</f>
        <v>440</v>
      </c>
      <c r="X27" s="39">
        <f t="shared" ref="X27:X31" si="91">W27*0.15</f>
        <v>66</v>
      </c>
      <c r="Y27" s="39"/>
      <c r="Z27" s="39"/>
      <c r="AA27" s="39"/>
      <c r="AB27" s="170">
        <f t="shared" ref="AB27:AB31" si="92">W27+X27+Y27+Z27+AA27</f>
        <v>506</v>
      </c>
      <c r="AD27" s="169"/>
      <c r="AE27" s="39">
        <f>$F$27*0.2</f>
        <v>440</v>
      </c>
      <c r="AF27" s="39">
        <f t="shared" ref="AF27:AF31" si="93">AE27*0.15</f>
        <v>66</v>
      </c>
      <c r="AG27" s="39"/>
      <c r="AH27" s="39"/>
      <c r="AI27" s="39"/>
      <c r="AJ27" s="170">
        <f t="shared" ref="AJ27:AJ31" si="94">AE27+AF27+AG27+AH27+AI27</f>
        <v>506</v>
      </c>
      <c r="AL27" s="169"/>
      <c r="AM27" s="39">
        <f>$F$27*0.3</f>
        <v>660</v>
      </c>
      <c r="AN27" s="39">
        <f t="shared" ref="AN27:AN31" si="95">AM27*0.15</f>
        <v>99</v>
      </c>
      <c r="AO27" s="39"/>
      <c r="AP27" s="39"/>
      <c r="AQ27" s="39"/>
      <c r="AR27" s="170">
        <f t="shared" ref="AR27:AR31" si="96">AM27+AN27+AO27+AP27+AQ27</f>
        <v>759</v>
      </c>
      <c r="AT27" s="169"/>
      <c r="AU27" s="39">
        <f>$F$27*0.2</f>
        <v>440</v>
      </c>
      <c r="AV27" s="39">
        <f t="shared" ref="AV27:AV31" si="97">AU27*0.15</f>
        <v>66</v>
      </c>
      <c r="AW27" s="39"/>
      <c r="AX27" s="39"/>
      <c r="AY27" s="39"/>
      <c r="AZ27" s="170">
        <f t="shared" ref="AZ27:AZ31" si="98">AU27+AV27+AW27+AX27+AY27</f>
        <v>506</v>
      </c>
      <c r="BB27" s="169"/>
      <c r="BC27" s="39"/>
      <c r="BD27" s="39">
        <f t="shared" ref="BD27:BD31" si="99">BC27*0.15</f>
        <v>0</v>
      </c>
      <c r="BE27" s="39"/>
      <c r="BF27" s="39"/>
      <c r="BG27" s="39"/>
      <c r="BH27" s="170">
        <f t="shared" ref="BH27:BH31" si="100">BC27+BD27+BE27+BF27+BG27</f>
        <v>0</v>
      </c>
      <c r="BJ27" s="169"/>
      <c r="BK27" s="39"/>
      <c r="BL27" s="39">
        <f t="shared" ref="BL27:BL31" si="101">BK27*0.15</f>
        <v>0</v>
      </c>
      <c r="BM27" s="39"/>
      <c r="BN27" s="39"/>
      <c r="BO27" s="39"/>
      <c r="BP27" s="170">
        <f t="shared" ref="BP27:BP31" si="102">BK27+BL27+BM27+BN27+BO27</f>
        <v>0</v>
      </c>
      <c r="BR27" s="169"/>
      <c r="BS27" s="39"/>
      <c r="BT27" s="39">
        <f t="shared" ref="BT27:BT31" si="103">BS27*0.15</f>
        <v>0</v>
      </c>
      <c r="BU27" s="39"/>
      <c r="BV27" s="39"/>
      <c r="BW27" s="39"/>
      <c r="BX27" s="170">
        <f t="shared" ref="BX27:BX31" si="104">BS27+BT27+BU27+BV27+BW27</f>
        <v>0</v>
      </c>
      <c r="BZ27" s="169"/>
      <c r="CA27" s="39"/>
      <c r="CB27" s="39">
        <f t="shared" ref="CB27:CB31" si="105">CA27*0.15</f>
        <v>0</v>
      </c>
      <c r="CC27" s="39"/>
      <c r="CD27" s="39"/>
      <c r="CE27" s="39"/>
      <c r="CF27" s="170">
        <f t="shared" ref="CF27:CF31" si="106">CA27+CB27+CC27+CD27+CE27</f>
        <v>0</v>
      </c>
      <c r="CH27" s="169"/>
      <c r="CI27" s="192">
        <f t="shared" ref="CI27:CM31" si="107">O27+W27+AE27+AM27+AU27+BC27+BK27+BS27+CA27</f>
        <v>2200</v>
      </c>
      <c r="CJ27" s="192">
        <f t="shared" si="107"/>
        <v>330</v>
      </c>
      <c r="CK27" s="192">
        <f t="shared" si="107"/>
        <v>0</v>
      </c>
      <c r="CL27" s="192">
        <f t="shared" si="107"/>
        <v>0</v>
      </c>
      <c r="CM27" s="192">
        <f t="shared" si="107"/>
        <v>0</v>
      </c>
      <c r="CN27" s="170">
        <f t="shared" ref="CN27:CN31" si="108">CI27+CJ27+CK27+CL27+CM27</f>
        <v>2530</v>
      </c>
      <c r="CO27" s="243" t="str">
        <f t="shared" si="44"/>
        <v>OK</v>
      </c>
    </row>
    <row r="28" spans="1:93" s="40" customFormat="1" ht="15.75" thickBot="1" x14ac:dyDescent="0.3">
      <c r="A28" s="3"/>
      <c r="B28" s="92" t="s">
        <v>156</v>
      </c>
      <c r="C28" s="93" t="s">
        <v>10</v>
      </c>
      <c r="D28" s="160" t="s">
        <v>41</v>
      </c>
      <c r="E28" s="169">
        <v>30</v>
      </c>
      <c r="F28" s="39">
        <f t="shared" si="47"/>
        <v>8250</v>
      </c>
      <c r="G28" s="39">
        <f t="shared" si="48"/>
        <v>1237.5</v>
      </c>
      <c r="H28" s="39"/>
      <c r="I28" s="39">
        <f>1200*7</f>
        <v>8400</v>
      </c>
      <c r="J28" s="39"/>
      <c r="K28" s="170">
        <f t="shared" si="49"/>
        <v>17887.5</v>
      </c>
      <c r="L28" s="243" t="str">
        <f t="shared" si="33"/>
        <v>OK</v>
      </c>
      <c r="N28" s="169"/>
      <c r="O28" s="39"/>
      <c r="P28" s="39">
        <f t="shared" si="89"/>
        <v>0</v>
      </c>
      <c r="Q28" s="39"/>
      <c r="R28" s="39"/>
      <c r="S28" s="39"/>
      <c r="T28" s="170">
        <f t="shared" si="90"/>
        <v>0</v>
      </c>
      <c r="V28" s="169"/>
      <c r="W28" s="39">
        <f>$F$28*0.15</f>
        <v>1237.5</v>
      </c>
      <c r="X28" s="39">
        <f t="shared" si="91"/>
        <v>185.625</v>
      </c>
      <c r="Y28" s="39"/>
      <c r="Z28" s="39">
        <f>$I$28*0.15</f>
        <v>1260</v>
      </c>
      <c r="AA28" s="39"/>
      <c r="AB28" s="170">
        <f t="shared" si="92"/>
        <v>2683.125</v>
      </c>
      <c r="AD28" s="169"/>
      <c r="AE28" s="39">
        <f>$F$28*0.15</f>
        <v>1237.5</v>
      </c>
      <c r="AF28" s="39">
        <f t="shared" si="93"/>
        <v>185.625</v>
      </c>
      <c r="AG28" s="39"/>
      <c r="AH28" s="39">
        <f>$I$28*0.15</f>
        <v>1260</v>
      </c>
      <c r="AI28" s="39"/>
      <c r="AJ28" s="170">
        <f t="shared" si="94"/>
        <v>2683.125</v>
      </c>
      <c r="AL28" s="169"/>
      <c r="AM28" s="39">
        <f>$F$28*0.15</f>
        <v>1237.5</v>
      </c>
      <c r="AN28" s="39">
        <f t="shared" si="95"/>
        <v>185.625</v>
      </c>
      <c r="AO28" s="39"/>
      <c r="AP28" s="39">
        <f>$I$28*0.15</f>
        <v>1260</v>
      </c>
      <c r="AQ28" s="39"/>
      <c r="AR28" s="170">
        <f t="shared" si="96"/>
        <v>2683.125</v>
      </c>
      <c r="AT28" s="169"/>
      <c r="AU28" s="39">
        <f>$F$28*0.15</f>
        <v>1237.5</v>
      </c>
      <c r="AV28" s="39">
        <f t="shared" si="97"/>
        <v>185.625</v>
      </c>
      <c r="AW28" s="39"/>
      <c r="AX28" s="39">
        <f>$I$28*0.15</f>
        <v>1260</v>
      </c>
      <c r="AY28" s="39"/>
      <c r="AZ28" s="170">
        <f t="shared" si="98"/>
        <v>2683.125</v>
      </c>
      <c r="BB28" s="169"/>
      <c r="BC28" s="39">
        <f>$F$28*0.15</f>
        <v>1237.5</v>
      </c>
      <c r="BD28" s="39">
        <f t="shared" si="99"/>
        <v>185.625</v>
      </c>
      <c r="BE28" s="39"/>
      <c r="BF28" s="39">
        <f>$I$28*0.15</f>
        <v>1260</v>
      </c>
      <c r="BG28" s="39"/>
      <c r="BH28" s="170">
        <f t="shared" si="100"/>
        <v>2683.125</v>
      </c>
      <c r="BJ28" s="169"/>
      <c r="BK28" s="39"/>
      <c r="BL28" s="39">
        <f t="shared" si="101"/>
        <v>0</v>
      </c>
      <c r="BM28" s="39"/>
      <c r="BN28" s="39"/>
      <c r="BO28" s="39"/>
      <c r="BP28" s="170">
        <f t="shared" si="102"/>
        <v>0</v>
      </c>
      <c r="BR28" s="169"/>
      <c r="BS28" s="39">
        <f>$F$28*0.15</f>
        <v>1237.5</v>
      </c>
      <c r="BT28" s="39">
        <f t="shared" si="103"/>
        <v>185.625</v>
      </c>
      <c r="BU28" s="39"/>
      <c r="BV28" s="39">
        <f>$I$28*0.15</f>
        <v>1260</v>
      </c>
      <c r="BW28" s="39"/>
      <c r="BX28" s="170">
        <f t="shared" si="104"/>
        <v>2683.125</v>
      </c>
      <c r="BZ28" s="169"/>
      <c r="CA28" s="39">
        <f>$F$28*0.1</f>
        <v>825</v>
      </c>
      <c r="CB28" s="39">
        <f t="shared" si="105"/>
        <v>123.75</v>
      </c>
      <c r="CC28" s="39"/>
      <c r="CD28" s="39">
        <f>$I$28*0.1</f>
        <v>840</v>
      </c>
      <c r="CE28" s="39"/>
      <c r="CF28" s="170">
        <f t="shared" si="106"/>
        <v>1788.75</v>
      </c>
      <c r="CH28" s="169"/>
      <c r="CI28" s="192">
        <f t="shared" si="107"/>
        <v>8250</v>
      </c>
      <c r="CJ28" s="192">
        <f t="shared" si="107"/>
        <v>1237.5</v>
      </c>
      <c r="CK28" s="192">
        <f t="shared" si="107"/>
        <v>0</v>
      </c>
      <c r="CL28" s="192">
        <f t="shared" si="107"/>
        <v>8400</v>
      </c>
      <c r="CM28" s="192">
        <f t="shared" si="107"/>
        <v>0</v>
      </c>
      <c r="CN28" s="170">
        <f t="shared" si="108"/>
        <v>17887.5</v>
      </c>
      <c r="CO28" s="243" t="str">
        <f t="shared" si="44"/>
        <v>OK</v>
      </c>
    </row>
    <row r="29" spans="1:93" ht="16.5" customHeight="1" thickBot="1" x14ac:dyDescent="0.3">
      <c r="A29" s="3"/>
      <c r="B29" s="92" t="s">
        <v>126</v>
      </c>
      <c r="C29" s="93" t="s">
        <v>10</v>
      </c>
      <c r="D29" s="160" t="s">
        <v>41</v>
      </c>
      <c r="E29" s="169">
        <v>7</v>
      </c>
      <c r="F29" s="39">
        <f t="shared" si="47"/>
        <v>1925</v>
      </c>
      <c r="G29" s="39">
        <f t="shared" si="48"/>
        <v>288.75</v>
      </c>
      <c r="H29" s="39"/>
      <c r="I29" s="39"/>
      <c r="J29" s="39"/>
      <c r="K29" s="170">
        <f t="shared" si="49"/>
        <v>2213.75</v>
      </c>
      <c r="L29" s="243" t="str">
        <f t="shared" si="33"/>
        <v>OK</v>
      </c>
      <c r="N29" s="169"/>
      <c r="O29" s="39"/>
      <c r="P29" s="39">
        <f t="shared" si="89"/>
        <v>0</v>
      </c>
      <c r="Q29" s="39"/>
      <c r="R29" s="39"/>
      <c r="S29" s="39"/>
      <c r="T29" s="170">
        <f t="shared" si="90"/>
        <v>0</v>
      </c>
      <c r="V29" s="169"/>
      <c r="W29" s="39">
        <f>$F$29*0.15</f>
        <v>288.75</v>
      </c>
      <c r="X29" s="39">
        <f t="shared" si="91"/>
        <v>43.3125</v>
      </c>
      <c r="Y29" s="39"/>
      <c r="Z29" s="39">
        <f>$I$29*0.15</f>
        <v>0</v>
      </c>
      <c r="AA29" s="39"/>
      <c r="AB29" s="170">
        <f t="shared" si="92"/>
        <v>332.0625</v>
      </c>
      <c r="AD29" s="169"/>
      <c r="AE29" s="39">
        <f>$F$29*0.15</f>
        <v>288.75</v>
      </c>
      <c r="AF29" s="39">
        <f t="shared" si="93"/>
        <v>43.3125</v>
      </c>
      <c r="AG29" s="39"/>
      <c r="AH29" s="39">
        <f>$I$29*0.15</f>
        <v>0</v>
      </c>
      <c r="AI29" s="39"/>
      <c r="AJ29" s="170">
        <f t="shared" si="94"/>
        <v>332.0625</v>
      </c>
      <c r="AL29" s="169"/>
      <c r="AM29" s="39">
        <f>$F$29*0.15</f>
        <v>288.75</v>
      </c>
      <c r="AN29" s="39">
        <f t="shared" si="95"/>
        <v>43.3125</v>
      </c>
      <c r="AO29" s="39"/>
      <c r="AP29" s="39">
        <f>$I$29*0.15</f>
        <v>0</v>
      </c>
      <c r="AQ29" s="39"/>
      <c r="AR29" s="170">
        <f t="shared" si="96"/>
        <v>332.0625</v>
      </c>
      <c r="AT29" s="169"/>
      <c r="AU29" s="39">
        <f>$F$29*0.15</f>
        <v>288.75</v>
      </c>
      <c r="AV29" s="39">
        <f t="shared" si="97"/>
        <v>43.3125</v>
      </c>
      <c r="AW29" s="39"/>
      <c r="AX29" s="39">
        <f>$I$29*0.15</f>
        <v>0</v>
      </c>
      <c r="AY29" s="39"/>
      <c r="AZ29" s="170">
        <f t="shared" si="98"/>
        <v>332.0625</v>
      </c>
      <c r="BB29" s="169"/>
      <c r="BC29" s="39">
        <f>$F$29*0.15</f>
        <v>288.75</v>
      </c>
      <c r="BD29" s="39">
        <f t="shared" si="99"/>
        <v>43.3125</v>
      </c>
      <c r="BE29" s="39"/>
      <c r="BF29" s="39">
        <f>$I$29*0.15</f>
        <v>0</v>
      </c>
      <c r="BG29" s="39"/>
      <c r="BH29" s="170">
        <f t="shared" si="100"/>
        <v>332.0625</v>
      </c>
      <c r="BJ29" s="169"/>
      <c r="BK29" s="39"/>
      <c r="BL29" s="39">
        <f t="shared" si="101"/>
        <v>0</v>
      </c>
      <c r="BM29" s="39"/>
      <c r="BN29" s="39"/>
      <c r="BO29" s="39"/>
      <c r="BP29" s="170">
        <f t="shared" si="102"/>
        <v>0</v>
      </c>
      <c r="BR29" s="169"/>
      <c r="BS29" s="39">
        <f>$F$29*0.15</f>
        <v>288.75</v>
      </c>
      <c r="BT29" s="39">
        <f t="shared" si="103"/>
        <v>43.3125</v>
      </c>
      <c r="BU29" s="39"/>
      <c r="BV29" s="39">
        <f>$I$29*0.15</f>
        <v>0</v>
      </c>
      <c r="BW29" s="39"/>
      <c r="BX29" s="170">
        <f t="shared" si="104"/>
        <v>332.0625</v>
      </c>
      <c r="BZ29" s="169"/>
      <c r="CA29" s="39">
        <f>$F$29*0.1</f>
        <v>192.5</v>
      </c>
      <c r="CB29" s="39">
        <f t="shared" si="105"/>
        <v>28.875</v>
      </c>
      <c r="CC29" s="39"/>
      <c r="CD29" s="39">
        <f>$I$29*0.1</f>
        <v>0</v>
      </c>
      <c r="CE29" s="39"/>
      <c r="CF29" s="170">
        <f t="shared" si="106"/>
        <v>221.375</v>
      </c>
      <c r="CH29" s="169"/>
      <c r="CI29" s="192">
        <f t="shared" si="107"/>
        <v>1925</v>
      </c>
      <c r="CJ29" s="192">
        <f t="shared" si="107"/>
        <v>288.75</v>
      </c>
      <c r="CK29" s="192">
        <f t="shared" si="107"/>
        <v>0</v>
      </c>
      <c r="CL29" s="192">
        <f t="shared" si="107"/>
        <v>0</v>
      </c>
      <c r="CM29" s="192">
        <f t="shared" si="107"/>
        <v>0</v>
      </c>
      <c r="CN29" s="170">
        <f t="shared" si="108"/>
        <v>2213.75</v>
      </c>
      <c r="CO29" s="243" t="str">
        <f t="shared" si="44"/>
        <v>OK</v>
      </c>
    </row>
    <row r="30" spans="1:93" ht="15.75" thickBot="1" x14ac:dyDescent="0.3">
      <c r="A30" s="3"/>
      <c r="B30" s="92" t="s">
        <v>40</v>
      </c>
      <c r="C30" s="93" t="s">
        <v>10</v>
      </c>
      <c r="D30" s="160" t="s">
        <v>41</v>
      </c>
      <c r="E30" s="169">
        <v>2</v>
      </c>
      <c r="F30" s="39">
        <f t="shared" si="47"/>
        <v>550</v>
      </c>
      <c r="G30" s="39">
        <f t="shared" si="48"/>
        <v>82.5</v>
      </c>
      <c r="H30" s="39"/>
      <c r="I30" s="39"/>
      <c r="J30" s="39"/>
      <c r="K30" s="170">
        <f t="shared" si="49"/>
        <v>632.5</v>
      </c>
      <c r="L30" s="243" t="str">
        <f t="shared" si="33"/>
        <v>OK</v>
      </c>
      <c r="N30" s="169"/>
      <c r="O30" s="39"/>
      <c r="P30" s="39">
        <f t="shared" si="89"/>
        <v>0</v>
      </c>
      <c r="Q30" s="39"/>
      <c r="R30" s="39"/>
      <c r="S30" s="39"/>
      <c r="T30" s="170">
        <f t="shared" si="90"/>
        <v>0</v>
      </c>
      <c r="V30" s="169"/>
      <c r="W30" s="39"/>
      <c r="X30" s="39">
        <f t="shared" si="91"/>
        <v>0</v>
      </c>
      <c r="Y30" s="39"/>
      <c r="Z30" s="39"/>
      <c r="AA30" s="39"/>
      <c r="AB30" s="170">
        <f t="shared" si="92"/>
        <v>0</v>
      </c>
      <c r="AD30" s="169"/>
      <c r="AE30" s="39"/>
      <c r="AF30" s="39">
        <f t="shared" si="93"/>
        <v>0</v>
      </c>
      <c r="AG30" s="39"/>
      <c r="AH30" s="39"/>
      <c r="AI30" s="39"/>
      <c r="AJ30" s="170">
        <f t="shared" si="94"/>
        <v>0</v>
      </c>
      <c r="AL30" s="169"/>
      <c r="AM30" s="39"/>
      <c r="AN30" s="39">
        <f t="shared" si="95"/>
        <v>0</v>
      </c>
      <c r="AO30" s="39"/>
      <c r="AP30" s="39"/>
      <c r="AQ30" s="39"/>
      <c r="AR30" s="170">
        <f t="shared" si="96"/>
        <v>0</v>
      </c>
      <c r="AT30" s="169"/>
      <c r="AU30" s="39"/>
      <c r="AV30" s="39">
        <f t="shared" si="97"/>
        <v>0</v>
      </c>
      <c r="AW30" s="39"/>
      <c r="AX30" s="39"/>
      <c r="AY30" s="39"/>
      <c r="AZ30" s="170">
        <f t="shared" si="98"/>
        <v>0</v>
      </c>
      <c r="BB30" s="169"/>
      <c r="BC30" s="39"/>
      <c r="BD30" s="39">
        <f t="shared" si="99"/>
        <v>0</v>
      </c>
      <c r="BE30" s="39"/>
      <c r="BF30" s="39"/>
      <c r="BG30" s="39"/>
      <c r="BH30" s="170">
        <f t="shared" si="100"/>
        <v>0</v>
      </c>
      <c r="BJ30" s="169"/>
      <c r="BK30" s="39"/>
      <c r="BL30" s="39">
        <f t="shared" si="101"/>
        <v>0</v>
      </c>
      <c r="BM30" s="39"/>
      <c r="BN30" s="39"/>
      <c r="BO30" s="39"/>
      <c r="BP30" s="170">
        <f t="shared" si="102"/>
        <v>0</v>
      </c>
      <c r="BR30" s="169"/>
      <c r="BS30" s="39"/>
      <c r="BT30" s="39">
        <f t="shared" si="103"/>
        <v>0</v>
      </c>
      <c r="BU30" s="39"/>
      <c r="BV30" s="39"/>
      <c r="BW30" s="39"/>
      <c r="BX30" s="170">
        <f t="shared" si="104"/>
        <v>0</v>
      </c>
      <c r="BZ30" s="169"/>
      <c r="CA30" s="39">
        <f>F30</f>
        <v>550</v>
      </c>
      <c r="CB30" s="39">
        <f t="shared" si="105"/>
        <v>82.5</v>
      </c>
      <c r="CC30" s="39"/>
      <c r="CD30" s="39"/>
      <c r="CE30" s="39"/>
      <c r="CF30" s="170">
        <f t="shared" si="106"/>
        <v>632.5</v>
      </c>
      <c r="CH30" s="169"/>
      <c r="CI30" s="192">
        <f t="shared" si="107"/>
        <v>550</v>
      </c>
      <c r="CJ30" s="192">
        <f t="shared" si="107"/>
        <v>82.5</v>
      </c>
      <c r="CK30" s="192">
        <f t="shared" si="107"/>
        <v>0</v>
      </c>
      <c r="CL30" s="192">
        <f t="shared" si="107"/>
        <v>0</v>
      </c>
      <c r="CM30" s="192">
        <f t="shared" si="107"/>
        <v>0</v>
      </c>
      <c r="CN30" s="170">
        <f t="shared" si="108"/>
        <v>632.5</v>
      </c>
      <c r="CO30" s="243" t="str">
        <f t="shared" si="44"/>
        <v>OK</v>
      </c>
    </row>
    <row r="31" spans="1:93" ht="15.75" thickBot="1" x14ac:dyDescent="0.3">
      <c r="A31" s="3"/>
      <c r="B31" s="92"/>
      <c r="C31" s="93"/>
      <c r="D31" s="160"/>
      <c r="E31" s="169"/>
      <c r="F31" s="39">
        <f t="shared" si="47"/>
        <v>0</v>
      </c>
      <c r="G31" s="39">
        <f t="shared" si="48"/>
        <v>0</v>
      </c>
      <c r="H31" s="39"/>
      <c r="I31" s="39"/>
      <c r="J31" s="39"/>
      <c r="K31" s="170">
        <f t="shared" si="49"/>
        <v>0</v>
      </c>
      <c r="L31" s="243" t="str">
        <f t="shared" si="33"/>
        <v>OK</v>
      </c>
      <c r="N31" s="169"/>
      <c r="O31" s="39"/>
      <c r="P31" s="39">
        <f t="shared" si="89"/>
        <v>0</v>
      </c>
      <c r="Q31" s="39"/>
      <c r="R31" s="39"/>
      <c r="S31" s="39"/>
      <c r="T31" s="170">
        <f t="shared" si="90"/>
        <v>0</v>
      </c>
      <c r="V31" s="169"/>
      <c r="W31" s="39"/>
      <c r="X31" s="39">
        <f t="shared" si="91"/>
        <v>0</v>
      </c>
      <c r="Y31" s="39"/>
      <c r="Z31" s="39"/>
      <c r="AA31" s="39"/>
      <c r="AB31" s="170">
        <f t="shared" si="92"/>
        <v>0</v>
      </c>
      <c r="AD31" s="169"/>
      <c r="AE31" s="39"/>
      <c r="AF31" s="39">
        <f t="shared" si="93"/>
        <v>0</v>
      </c>
      <c r="AG31" s="39"/>
      <c r="AH31" s="39"/>
      <c r="AI31" s="39"/>
      <c r="AJ31" s="170">
        <f t="shared" si="94"/>
        <v>0</v>
      </c>
      <c r="AL31" s="169"/>
      <c r="AM31" s="39"/>
      <c r="AN31" s="39">
        <f t="shared" si="95"/>
        <v>0</v>
      </c>
      <c r="AO31" s="39"/>
      <c r="AP31" s="39"/>
      <c r="AQ31" s="39"/>
      <c r="AR31" s="170">
        <f t="shared" si="96"/>
        <v>0</v>
      </c>
      <c r="AT31" s="169"/>
      <c r="AU31" s="39"/>
      <c r="AV31" s="39">
        <f t="shared" si="97"/>
        <v>0</v>
      </c>
      <c r="AW31" s="39"/>
      <c r="AX31" s="39"/>
      <c r="AY31" s="39"/>
      <c r="AZ31" s="170">
        <f t="shared" si="98"/>
        <v>0</v>
      </c>
      <c r="BB31" s="169"/>
      <c r="BC31" s="39"/>
      <c r="BD31" s="39">
        <f t="shared" si="99"/>
        <v>0</v>
      </c>
      <c r="BE31" s="39"/>
      <c r="BF31" s="39"/>
      <c r="BG31" s="39"/>
      <c r="BH31" s="170">
        <f t="shared" si="100"/>
        <v>0</v>
      </c>
      <c r="BJ31" s="169"/>
      <c r="BK31" s="39"/>
      <c r="BL31" s="39">
        <f t="shared" si="101"/>
        <v>0</v>
      </c>
      <c r="BM31" s="39"/>
      <c r="BN31" s="39"/>
      <c r="BO31" s="39"/>
      <c r="BP31" s="170">
        <f t="shared" si="102"/>
        <v>0</v>
      </c>
      <c r="BR31" s="169"/>
      <c r="BS31" s="39"/>
      <c r="BT31" s="39">
        <f t="shared" si="103"/>
        <v>0</v>
      </c>
      <c r="BU31" s="39"/>
      <c r="BV31" s="39"/>
      <c r="BW31" s="39"/>
      <c r="BX31" s="170">
        <f t="shared" si="104"/>
        <v>0</v>
      </c>
      <c r="BZ31" s="169"/>
      <c r="CA31" s="39"/>
      <c r="CB31" s="39">
        <f t="shared" si="105"/>
        <v>0</v>
      </c>
      <c r="CC31" s="39"/>
      <c r="CD31" s="39"/>
      <c r="CE31" s="39"/>
      <c r="CF31" s="170">
        <f t="shared" si="106"/>
        <v>0</v>
      </c>
      <c r="CH31" s="169"/>
      <c r="CI31" s="192">
        <f t="shared" si="107"/>
        <v>0</v>
      </c>
      <c r="CJ31" s="192">
        <f t="shared" si="107"/>
        <v>0</v>
      </c>
      <c r="CK31" s="192">
        <f t="shared" si="107"/>
        <v>0</v>
      </c>
      <c r="CL31" s="192">
        <f t="shared" si="107"/>
        <v>0</v>
      </c>
      <c r="CM31" s="192">
        <f t="shared" si="107"/>
        <v>0</v>
      </c>
      <c r="CN31" s="170">
        <f t="shared" si="108"/>
        <v>0</v>
      </c>
      <c r="CO31" s="243" t="str">
        <f t="shared" si="44"/>
        <v>OK</v>
      </c>
    </row>
    <row r="32" spans="1:93" ht="16.5" thickBot="1" x14ac:dyDescent="0.3">
      <c r="A32" s="1"/>
      <c r="B32" s="78" t="s">
        <v>83</v>
      </c>
      <c r="C32" s="2"/>
      <c r="D32" s="162"/>
      <c r="E32" s="171"/>
      <c r="F32" s="50">
        <f t="shared" ref="F32:K32" si="109">SUM(F14:F31)</f>
        <v>28600</v>
      </c>
      <c r="G32" s="50">
        <f t="shared" si="109"/>
        <v>4290</v>
      </c>
      <c r="H32" s="50">
        <f t="shared" si="109"/>
        <v>3600</v>
      </c>
      <c r="I32" s="50">
        <f t="shared" si="109"/>
        <v>8400</v>
      </c>
      <c r="J32" s="50">
        <f t="shared" si="109"/>
        <v>0</v>
      </c>
      <c r="K32" s="175">
        <f t="shared" si="109"/>
        <v>44890</v>
      </c>
      <c r="L32" s="243" t="str">
        <f t="shared" si="33"/>
        <v>OK</v>
      </c>
      <c r="N32" s="171"/>
      <c r="O32" s="50">
        <f t="shared" ref="O32:T32" si="110">SUM(O14:O31)</f>
        <v>4840</v>
      </c>
      <c r="P32" s="50">
        <f t="shared" si="110"/>
        <v>726</v>
      </c>
      <c r="Q32" s="50">
        <f t="shared" si="110"/>
        <v>514.28571428571433</v>
      </c>
      <c r="R32" s="50">
        <f t="shared" si="110"/>
        <v>0</v>
      </c>
      <c r="S32" s="50">
        <f t="shared" si="110"/>
        <v>0</v>
      </c>
      <c r="T32" s="175">
        <f t="shared" si="110"/>
        <v>6080.2857142857147</v>
      </c>
      <c r="V32" s="171"/>
      <c r="W32" s="50">
        <f t="shared" ref="W32:AB32" si="111">SUM(W14:W31)</f>
        <v>2791.25</v>
      </c>
      <c r="X32" s="50">
        <f t="shared" si="111"/>
        <v>418.6875</v>
      </c>
      <c r="Y32" s="50">
        <f t="shared" si="111"/>
        <v>514.28571428571433</v>
      </c>
      <c r="Z32" s="50">
        <f t="shared" si="111"/>
        <v>1260</v>
      </c>
      <c r="AA32" s="50">
        <f t="shared" si="111"/>
        <v>0</v>
      </c>
      <c r="AB32" s="175">
        <f t="shared" si="111"/>
        <v>4984.2232142857138</v>
      </c>
      <c r="AD32" s="171"/>
      <c r="AE32" s="50">
        <f t="shared" ref="AE32:AJ32" si="112">SUM(AE14:AE31)</f>
        <v>5678.75</v>
      </c>
      <c r="AF32" s="50">
        <f t="shared" si="112"/>
        <v>851.8125</v>
      </c>
      <c r="AG32" s="50">
        <f t="shared" si="112"/>
        <v>514.28571428571433</v>
      </c>
      <c r="AH32" s="50">
        <f t="shared" si="112"/>
        <v>1260</v>
      </c>
      <c r="AI32" s="50">
        <f t="shared" si="112"/>
        <v>0</v>
      </c>
      <c r="AJ32" s="175">
        <f t="shared" si="112"/>
        <v>8304.8482142857138</v>
      </c>
      <c r="AL32" s="171"/>
      <c r="AM32" s="50">
        <f t="shared" ref="AM32:AR32" si="113">SUM(AM14:AM31)</f>
        <v>5073.75</v>
      </c>
      <c r="AN32" s="50">
        <f t="shared" si="113"/>
        <v>761.0625</v>
      </c>
      <c r="AO32" s="50">
        <f t="shared" si="113"/>
        <v>514.28571428571433</v>
      </c>
      <c r="AP32" s="50">
        <f t="shared" si="113"/>
        <v>1260</v>
      </c>
      <c r="AQ32" s="50">
        <f t="shared" si="113"/>
        <v>0</v>
      </c>
      <c r="AR32" s="175">
        <f t="shared" si="113"/>
        <v>7609.0982142857138</v>
      </c>
      <c r="AT32" s="171"/>
      <c r="AU32" s="50">
        <f t="shared" ref="AU32:AZ32" si="114">SUM(AU14:AU31)</f>
        <v>5266.25</v>
      </c>
      <c r="AV32" s="50">
        <f t="shared" si="114"/>
        <v>789.9375</v>
      </c>
      <c r="AW32" s="50">
        <f t="shared" si="114"/>
        <v>514.28571428571433</v>
      </c>
      <c r="AX32" s="50">
        <f t="shared" si="114"/>
        <v>1260</v>
      </c>
      <c r="AY32" s="50">
        <f t="shared" si="114"/>
        <v>0</v>
      </c>
      <c r="AZ32" s="175">
        <f t="shared" si="114"/>
        <v>7830.4732142857138</v>
      </c>
      <c r="BB32" s="171"/>
      <c r="BC32" s="50">
        <f t="shared" ref="BC32:BH32" si="115">SUM(BC14:BC31)</f>
        <v>1526.25</v>
      </c>
      <c r="BD32" s="50">
        <f t="shared" si="115"/>
        <v>228.9375</v>
      </c>
      <c r="BE32" s="50">
        <f t="shared" si="115"/>
        <v>0</v>
      </c>
      <c r="BF32" s="50">
        <f t="shared" si="115"/>
        <v>1260</v>
      </c>
      <c r="BG32" s="50">
        <f t="shared" si="115"/>
        <v>0</v>
      </c>
      <c r="BH32" s="175">
        <f t="shared" si="115"/>
        <v>3015.1875</v>
      </c>
      <c r="BJ32" s="171"/>
      <c r="BK32" s="50">
        <f t="shared" ref="BK32:BP32" si="116">SUM(BK14:BK31)</f>
        <v>165</v>
      </c>
      <c r="BL32" s="50">
        <f t="shared" si="116"/>
        <v>24.75</v>
      </c>
      <c r="BM32" s="50">
        <f t="shared" si="116"/>
        <v>514.28571428571433</v>
      </c>
      <c r="BN32" s="50">
        <f t="shared" si="116"/>
        <v>0</v>
      </c>
      <c r="BO32" s="50">
        <f t="shared" si="116"/>
        <v>0</v>
      </c>
      <c r="BP32" s="175">
        <f t="shared" si="116"/>
        <v>704.03571428571433</v>
      </c>
      <c r="BR32" s="171"/>
      <c r="BS32" s="50">
        <f t="shared" ref="BS32:BX32" si="117">SUM(BS14:BS31)</f>
        <v>1526.25</v>
      </c>
      <c r="BT32" s="50">
        <f t="shared" si="117"/>
        <v>228.9375</v>
      </c>
      <c r="BU32" s="50">
        <f t="shared" si="117"/>
        <v>0</v>
      </c>
      <c r="BV32" s="50">
        <f t="shared" si="117"/>
        <v>1260</v>
      </c>
      <c r="BW32" s="50">
        <f t="shared" si="117"/>
        <v>0</v>
      </c>
      <c r="BX32" s="175">
        <f t="shared" si="117"/>
        <v>3015.1875</v>
      </c>
      <c r="BZ32" s="171"/>
      <c r="CA32" s="50">
        <f t="shared" ref="CA32:CF32" si="118">SUM(CA14:CA31)</f>
        <v>1732.5</v>
      </c>
      <c r="CB32" s="50">
        <f t="shared" si="118"/>
        <v>259.875</v>
      </c>
      <c r="CC32" s="50">
        <f t="shared" si="118"/>
        <v>514.28571428571433</v>
      </c>
      <c r="CD32" s="50">
        <f t="shared" si="118"/>
        <v>840</v>
      </c>
      <c r="CE32" s="50">
        <f t="shared" si="118"/>
        <v>0</v>
      </c>
      <c r="CF32" s="175">
        <f t="shared" si="118"/>
        <v>3346.6607142857142</v>
      </c>
      <c r="CH32" s="171"/>
      <c r="CI32" s="50">
        <f t="shared" ref="CI32:CN32" si="119">SUM(CI14:CI31)</f>
        <v>28600</v>
      </c>
      <c r="CJ32" s="50">
        <f t="shared" si="119"/>
        <v>4290</v>
      </c>
      <c r="CK32" s="50">
        <f t="shared" si="119"/>
        <v>3600</v>
      </c>
      <c r="CL32" s="50">
        <f t="shared" si="119"/>
        <v>8400</v>
      </c>
      <c r="CM32" s="50">
        <f t="shared" si="119"/>
        <v>0</v>
      </c>
      <c r="CN32" s="175">
        <f t="shared" si="119"/>
        <v>44890</v>
      </c>
      <c r="CO32" s="243" t="str">
        <f t="shared" si="44"/>
        <v>OK</v>
      </c>
    </row>
    <row r="33" spans="1:93" ht="16.5" thickBot="1" x14ac:dyDescent="0.3">
      <c r="A33" s="4"/>
      <c r="B33" s="79" t="s">
        <v>67</v>
      </c>
      <c r="C33" s="150"/>
      <c r="D33" s="6"/>
      <c r="E33" s="176"/>
      <c r="F33" s="6"/>
      <c r="G33" s="6"/>
      <c r="H33" s="6"/>
      <c r="I33" s="6"/>
      <c r="J33" s="6"/>
      <c r="K33" s="177"/>
      <c r="L33" s="243" t="str">
        <f t="shared" si="33"/>
        <v>OK</v>
      </c>
      <c r="N33" s="176"/>
      <c r="O33" s="6"/>
      <c r="P33" s="6"/>
      <c r="Q33" s="6"/>
      <c r="R33" s="6"/>
      <c r="S33" s="6"/>
      <c r="T33" s="177"/>
      <c r="V33" s="176"/>
      <c r="W33" s="6"/>
      <c r="X33" s="6"/>
      <c r="Y33" s="6"/>
      <c r="Z33" s="6"/>
      <c r="AA33" s="6"/>
      <c r="AB33" s="177"/>
      <c r="AD33" s="176"/>
      <c r="AE33" s="6"/>
      <c r="AF33" s="6"/>
      <c r="AG33" s="6"/>
      <c r="AH33" s="6"/>
      <c r="AI33" s="6"/>
      <c r="AJ33" s="177"/>
      <c r="AL33" s="176"/>
      <c r="AM33" s="6"/>
      <c r="AN33" s="6"/>
      <c r="AO33" s="6"/>
      <c r="AP33" s="6"/>
      <c r="AQ33" s="6"/>
      <c r="AR33" s="177"/>
      <c r="AT33" s="176"/>
      <c r="AU33" s="6"/>
      <c r="AV33" s="6"/>
      <c r="AW33" s="6"/>
      <c r="AX33" s="6"/>
      <c r="AY33" s="6"/>
      <c r="AZ33" s="177"/>
      <c r="BB33" s="176"/>
      <c r="BC33" s="6"/>
      <c r="BD33" s="6"/>
      <c r="BE33" s="6"/>
      <c r="BF33" s="6"/>
      <c r="BG33" s="6"/>
      <c r="BH33" s="177"/>
      <c r="BJ33" s="176"/>
      <c r="BK33" s="6"/>
      <c r="BL33" s="6"/>
      <c r="BM33" s="6"/>
      <c r="BN33" s="6"/>
      <c r="BO33" s="6"/>
      <c r="BP33" s="177"/>
      <c r="BR33" s="176"/>
      <c r="BS33" s="6"/>
      <c r="BT33" s="6"/>
      <c r="BU33" s="6"/>
      <c r="BV33" s="6"/>
      <c r="BW33" s="6"/>
      <c r="BX33" s="177"/>
      <c r="BZ33" s="176"/>
      <c r="CA33" s="6"/>
      <c r="CB33" s="6"/>
      <c r="CC33" s="6"/>
      <c r="CD33" s="6"/>
      <c r="CE33" s="6"/>
      <c r="CF33" s="177"/>
      <c r="CH33" s="176"/>
      <c r="CI33" s="6"/>
      <c r="CJ33" s="6"/>
      <c r="CK33" s="6"/>
      <c r="CL33" s="6"/>
      <c r="CM33" s="6"/>
      <c r="CN33" s="177"/>
      <c r="CO33" s="243" t="str">
        <f t="shared" si="44"/>
        <v>OK</v>
      </c>
    </row>
    <row r="34" spans="1:93" ht="15.75" thickBot="1" x14ac:dyDescent="0.3">
      <c r="A34" s="17"/>
      <c r="B34" s="28" t="s">
        <v>44</v>
      </c>
      <c r="C34" s="115"/>
      <c r="D34" s="164"/>
      <c r="E34" s="178"/>
      <c r="F34" s="18"/>
      <c r="G34" s="18"/>
      <c r="H34" s="18"/>
      <c r="I34" s="18"/>
      <c r="J34" s="18"/>
      <c r="K34" s="179"/>
      <c r="L34" s="243" t="str">
        <f t="shared" si="33"/>
        <v>OK</v>
      </c>
      <c r="N34" s="178"/>
      <c r="O34" s="18"/>
      <c r="P34" s="18"/>
      <c r="Q34" s="18"/>
      <c r="R34" s="18"/>
      <c r="S34" s="18"/>
      <c r="T34" s="179"/>
      <c r="V34" s="178"/>
      <c r="W34" s="18"/>
      <c r="X34" s="18"/>
      <c r="Y34" s="18"/>
      <c r="Z34" s="18"/>
      <c r="AA34" s="18"/>
      <c r="AB34" s="179"/>
      <c r="AD34" s="178"/>
      <c r="AE34" s="18"/>
      <c r="AF34" s="18"/>
      <c r="AG34" s="18"/>
      <c r="AH34" s="18"/>
      <c r="AI34" s="18"/>
      <c r="AJ34" s="179"/>
      <c r="AL34" s="178"/>
      <c r="AM34" s="18"/>
      <c r="AN34" s="18"/>
      <c r="AO34" s="18"/>
      <c r="AP34" s="18"/>
      <c r="AQ34" s="18"/>
      <c r="AR34" s="179"/>
      <c r="AT34" s="178"/>
      <c r="AU34" s="18"/>
      <c r="AV34" s="18"/>
      <c r="AW34" s="18"/>
      <c r="AX34" s="18"/>
      <c r="AY34" s="18"/>
      <c r="AZ34" s="179"/>
      <c r="BB34" s="178"/>
      <c r="BC34" s="18"/>
      <c r="BD34" s="18"/>
      <c r="BE34" s="18"/>
      <c r="BF34" s="18"/>
      <c r="BG34" s="18"/>
      <c r="BH34" s="179"/>
      <c r="BJ34" s="178"/>
      <c r="BK34" s="18"/>
      <c r="BL34" s="18"/>
      <c r="BM34" s="18"/>
      <c r="BN34" s="18"/>
      <c r="BO34" s="18"/>
      <c r="BP34" s="179"/>
      <c r="BR34" s="178"/>
      <c r="BS34" s="18"/>
      <c r="BT34" s="18"/>
      <c r="BU34" s="18"/>
      <c r="BV34" s="18"/>
      <c r="BW34" s="18"/>
      <c r="BX34" s="179"/>
      <c r="BZ34" s="178"/>
      <c r="CA34" s="18"/>
      <c r="CB34" s="18"/>
      <c r="CC34" s="18"/>
      <c r="CD34" s="18"/>
      <c r="CE34" s="18"/>
      <c r="CF34" s="179"/>
      <c r="CH34" s="178"/>
      <c r="CI34" s="18"/>
      <c r="CJ34" s="18"/>
      <c r="CK34" s="18"/>
      <c r="CL34" s="18"/>
      <c r="CM34" s="18"/>
      <c r="CN34" s="179"/>
      <c r="CO34" s="243" t="str">
        <f t="shared" si="44"/>
        <v>OK</v>
      </c>
    </row>
    <row r="35" spans="1:93" ht="15.75" thickBot="1" x14ac:dyDescent="0.3">
      <c r="A35" s="3"/>
      <c r="B35" s="41" t="s">
        <v>250</v>
      </c>
      <c r="C35" s="226" t="s">
        <v>424</v>
      </c>
      <c r="D35" s="225" t="s">
        <v>41</v>
      </c>
      <c r="E35" s="169"/>
      <c r="F35" s="39">
        <f t="shared" ref="F35:F39" si="120">E35*$C$2</f>
        <v>0</v>
      </c>
      <c r="G35" s="39">
        <f t="shared" ref="G35:G39" si="121">F35*0.15</f>
        <v>0</v>
      </c>
      <c r="H35" s="39"/>
      <c r="I35" s="39"/>
      <c r="J35" s="39"/>
      <c r="K35" s="170">
        <f t="shared" ref="K35:K39" si="122">F35+G35+H35+I35+J35</f>
        <v>0</v>
      </c>
      <c r="L35" s="243" t="str">
        <f t="shared" si="33"/>
        <v>OK</v>
      </c>
      <c r="N35" s="169"/>
      <c r="O35" s="39">
        <f>F35</f>
        <v>0</v>
      </c>
      <c r="P35" s="39">
        <f t="shared" ref="P35:P39" si="123">O35*0.15</f>
        <v>0</v>
      </c>
      <c r="Q35" s="39"/>
      <c r="R35" s="39"/>
      <c r="S35" s="39"/>
      <c r="T35" s="170">
        <f t="shared" ref="T35:T39" si="124">O35+P35+Q35+R35+S35</f>
        <v>0</v>
      </c>
      <c r="V35" s="169"/>
      <c r="W35" s="39"/>
      <c r="X35" s="39">
        <f t="shared" ref="X35:X39" si="125">W35*0.15</f>
        <v>0</v>
      </c>
      <c r="Y35" s="39"/>
      <c r="Z35" s="39"/>
      <c r="AA35" s="39"/>
      <c r="AB35" s="170">
        <f t="shared" ref="AB35:AB39" si="126">W35+X35+Y35+Z35+AA35</f>
        <v>0</v>
      </c>
      <c r="AD35" s="169"/>
      <c r="AE35" s="39"/>
      <c r="AF35" s="39">
        <f t="shared" ref="AF35:AF39" si="127">AE35*0.15</f>
        <v>0</v>
      </c>
      <c r="AG35" s="39"/>
      <c r="AH35" s="39"/>
      <c r="AI35" s="39"/>
      <c r="AJ35" s="170">
        <f t="shared" ref="AJ35:AJ39" si="128">AE35+AF35+AG35+AH35+AI35</f>
        <v>0</v>
      </c>
      <c r="AL35" s="169"/>
      <c r="AM35" s="39"/>
      <c r="AN35" s="39">
        <f t="shared" ref="AN35:AN39" si="129">AM35*0.15</f>
        <v>0</v>
      </c>
      <c r="AO35" s="39"/>
      <c r="AP35" s="39"/>
      <c r="AQ35" s="39"/>
      <c r="AR35" s="170">
        <f t="shared" ref="AR35:AR39" si="130">AM35+AN35+AO35+AP35+AQ35</f>
        <v>0</v>
      </c>
      <c r="AT35" s="169"/>
      <c r="AU35" s="39"/>
      <c r="AV35" s="39">
        <f t="shared" ref="AV35:AV39" si="131">AU35*0.15</f>
        <v>0</v>
      </c>
      <c r="AW35" s="39"/>
      <c r="AX35" s="39"/>
      <c r="AY35" s="39"/>
      <c r="AZ35" s="170">
        <f t="shared" ref="AZ35:AZ39" si="132">AU35+AV35+AW35+AX35+AY35</f>
        <v>0</v>
      </c>
      <c r="BB35" s="169"/>
      <c r="BC35" s="39"/>
      <c r="BD35" s="39">
        <f t="shared" ref="BD35:BD39" si="133">BC35*0.15</f>
        <v>0</v>
      </c>
      <c r="BE35" s="39"/>
      <c r="BF35" s="39"/>
      <c r="BG35" s="39"/>
      <c r="BH35" s="170">
        <f t="shared" ref="BH35:BH39" si="134">BC35+BD35+BE35+BF35+BG35</f>
        <v>0</v>
      </c>
      <c r="BJ35" s="169"/>
      <c r="BK35" s="39"/>
      <c r="BL35" s="39">
        <f t="shared" ref="BL35:BL39" si="135">BK35*0.15</f>
        <v>0</v>
      </c>
      <c r="BM35" s="39"/>
      <c r="BN35" s="39"/>
      <c r="BO35" s="39"/>
      <c r="BP35" s="170">
        <f t="shared" ref="BP35:BP39" si="136">BK35+BL35+BM35+BN35+BO35</f>
        <v>0</v>
      </c>
      <c r="BR35" s="169"/>
      <c r="BS35" s="39"/>
      <c r="BT35" s="39">
        <f t="shared" ref="BT35:BT39" si="137">BS35*0.15</f>
        <v>0</v>
      </c>
      <c r="BU35" s="39"/>
      <c r="BV35" s="39"/>
      <c r="BW35" s="39"/>
      <c r="BX35" s="170">
        <f t="shared" ref="BX35:BX39" si="138">BS35+BT35+BU35+BV35+BW35</f>
        <v>0</v>
      </c>
      <c r="BZ35" s="169"/>
      <c r="CA35" s="39"/>
      <c r="CB35" s="39">
        <f t="shared" ref="CB35:CB39" si="139">CA35*0.15</f>
        <v>0</v>
      </c>
      <c r="CC35" s="39"/>
      <c r="CD35" s="39"/>
      <c r="CE35" s="39"/>
      <c r="CF35" s="170">
        <f t="shared" ref="CF35:CF39" si="140">CA35+CB35+CC35+CD35+CE35</f>
        <v>0</v>
      </c>
      <c r="CH35" s="169"/>
      <c r="CI35" s="192">
        <f t="shared" ref="CI35:CM39" si="141">O35+W35+AE35+AM35+AU35+BC35+BK35+BS35+CA35</f>
        <v>0</v>
      </c>
      <c r="CJ35" s="192">
        <f t="shared" si="141"/>
        <v>0</v>
      </c>
      <c r="CK35" s="192">
        <f t="shared" si="141"/>
        <v>0</v>
      </c>
      <c r="CL35" s="192">
        <f t="shared" si="141"/>
        <v>0</v>
      </c>
      <c r="CM35" s="192">
        <f t="shared" si="141"/>
        <v>0</v>
      </c>
      <c r="CN35" s="170">
        <f t="shared" ref="CN35:CN39" si="142">CI35+CJ35+CK35+CL35+CM35</f>
        <v>0</v>
      </c>
      <c r="CO35" s="243" t="str">
        <f t="shared" si="44"/>
        <v>OK</v>
      </c>
    </row>
    <row r="36" spans="1:93" ht="17.25" customHeight="1" thickBot="1" x14ac:dyDescent="0.3">
      <c r="A36" s="3"/>
      <c r="B36" s="41" t="s">
        <v>47</v>
      </c>
      <c r="C36" s="226" t="s">
        <v>10</v>
      </c>
      <c r="D36" s="225" t="s">
        <v>41</v>
      </c>
      <c r="E36" s="169">
        <v>3</v>
      </c>
      <c r="F36" s="39">
        <f t="shared" si="120"/>
        <v>825</v>
      </c>
      <c r="G36" s="39">
        <f t="shared" si="121"/>
        <v>123.75</v>
      </c>
      <c r="H36" s="39"/>
      <c r="I36" s="39"/>
      <c r="J36" s="39"/>
      <c r="K36" s="170">
        <f t="shared" si="122"/>
        <v>948.75</v>
      </c>
      <c r="L36" s="243" t="str">
        <f t="shared" si="33"/>
        <v>OK</v>
      </c>
      <c r="N36" s="169"/>
      <c r="O36" s="39">
        <f>F36*0.7</f>
        <v>577.5</v>
      </c>
      <c r="P36" s="39">
        <f t="shared" si="123"/>
        <v>86.625</v>
      </c>
      <c r="Q36" s="39">
        <f>H36</f>
        <v>0</v>
      </c>
      <c r="R36" s="39">
        <f>I36/2</f>
        <v>0</v>
      </c>
      <c r="S36" s="39"/>
      <c r="T36" s="170">
        <f t="shared" si="124"/>
        <v>664.125</v>
      </c>
      <c r="V36" s="169"/>
      <c r="W36" s="39">
        <f>F36*0.3</f>
        <v>247.5</v>
      </c>
      <c r="X36" s="39">
        <f t="shared" si="125"/>
        <v>37.125</v>
      </c>
      <c r="Y36" s="39"/>
      <c r="Z36" s="39">
        <f>I36/2</f>
        <v>0</v>
      </c>
      <c r="AA36" s="39"/>
      <c r="AB36" s="170">
        <f t="shared" si="126"/>
        <v>284.625</v>
      </c>
      <c r="AD36" s="169"/>
      <c r="AE36" s="39"/>
      <c r="AF36" s="39">
        <f t="shared" si="127"/>
        <v>0</v>
      </c>
      <c r="AG36" s="39"/>
      <c r="AH36" s="39"/>
      <c r="AI36" s="39"/>
      <c r="AJ36" s="170">
        <f t="shared" si="128"/>
        <v>0</v>
      </c>
      <c r="AL36" s="169"/>
      <c r="AM36" s="39"/>
      <c r="AN36" s="39">
        <f t="shared" si="129"/>
        <v>0</v>
      </c>
      <c r="AO36" s="39"/>
      <c r="AP36" s="39"/>
      <c r="AQ36" s="39"/>
      <c r="AR36" s="170">
        <f t="shared" si="130"/>
        <v>0</v>
      </c>
      <c r="AT36" s="169"/>
      <c r="AU36" s="39"/>
      <c r="AV36" s="39">
        <f t="shared" si="131"/>
        <v>0</v>
      </c>
      <c r="AW36" s="39"/>
      <c r="AX36" s="39"/>
      <c r="AY36" s="39"/>
      <c r="AZ36" s="170">
        <f t="shared" si="132"/>
        <v>0</v>
      </c>
      <c r="BB36" s="169"/>
      <c r="BC36" s="39"/>
      <c r="BD36" s="39">
        <f t="shared" si="133"/>
        <v>0</v>
      </c>
      <c r="BE36" s="39"/>
      <c r="BF36" s="39"/>
      <c r="BG36" s="39"/>
      <c r="BH36" s="170">
        <f t="shared" si="134"/>
        <v>0</v>
      </c>
      <c r="BJ36" s="169"/>
      <c r="BK36" s="39"/>
      <c r="BL36" s="39">
        <f t="shared" si="135"/>
        <v>0</v>
      </c>
      <c r="BM36" s="39"/>
      <c r="BN36" s="39"/>
      <c r="BO36" s="39"/>
      <c r="BP36" s="170">
        <f t="shared" si="136"/>
        <v>0</v>
      </c>
      <c r="BR36" s="169"/>
      <c r="BS36" s="39"/>
      <c r="BT36" s="39">
        <f t="shared" si="137"/>
        <v>0</v>
      </c>
      <c r="BU36" s="39"/>
      <c r="BV36" s="39"/>
      <c r="BW36" s="39"/>
      <c r="BX36" s="170">
        <f t="shared" si="138"/>
        <v>0</v>
      </c>
      <c r="BZ36" s="169"/>
      <c r="CA36" s="39"/>
      <c r="CB36" s="39">
        <f t="shared" si="139"/>
        <v>0</v>
      </c>
      <c r="CC36" s="39"/>
      <c r="CD36" s="39"/>
      <c r="CE36" s="39"/>
      <c r="CF36" s="170">
        <f t="shared" si="140"/>
        <v>0</v>
      </c>
      <c r="CH36" s="169"/>
      <c r="CI36" s="192">
        <f t="shared" si="141"/>
        <v>825</v>
      </c>
      <c r="CJ36" s="192">
        <f t="shared" si="141"/>
        <v>123.75</v>
      </c>
      <c r="CK36" s="192">
        <f t="shared" si="141"/>
        <v>0</v>
      </c>
      <c r="CL36" s="192">
        <f t="shared" si="141"/>
        <v>0</v>
      </c>
      <c r="CM36" s="192">
        <f t="shared" si="141"/>
        <v>0</v>
      </c>
      <c r="CN36" s="170">
        <f t="shared" si="142"/>
        <v>948.75</v>
      </c>
      <c r="CO36" s="243" t="str">
        <f t="shared" si="44"/>
        <v>OK</v>
      </c>
    </row>
    <row r="37" spans="1:93" ht="30.75" thickBot="1" x14ac:dyDescent="0.3">
      <c r="A37" s="3"/>
      <c r="B37" s="41" t="s">
        <v>50</v>
      </c>
      <c r="C37" s="226" t="s">
        <v>424</v>
      </c>
      <c r="D37" s="225" t="s">
        <v>41</v>
      </c>
      <c r="E37" s="169">
        <v>4</v>
      </c>
      <c r="F37" s="39">
        <f t="shared" si="120"/>
        <v>1100</v>
      </c>
      <c r="G37" s="39">
        <f t="shared" si="121"/>
        <v>165</v>
      </c>
      <c r="H37" s="39"/>
      <c r="I37" s="39">
        <v>2000</v>
      </c>
      <c r="J37" s="39"/>
      <c r="K37" s="170">
        <f t="shared" si="122"/>
        <v>3265</v>
      </c>
      <c r="L37" s="243" t="str">
        <f t="shared" si="33"/>
        <v>OK</v>
      </c>
      <c r="N37" s="169"/>
      <c r="O37" s="39">
        <f>F37*0.7</f>
        <v>770</v>
      </c>
      <c r="P37" s="39">
        <f t="shared" si="123"/>
        <v>115.5</v>
      </c>
      <c r="Q37" s="39"/>
      <c r="R37" s="39"/>
      <c r="S37" s="39"/>
      <c r="T37" s="170">
        <f t="shared" si="124"/>
        <v>885.5</v>
      </c>
      <c r="V37" s="169"/>
      <c r="W37" s="39">
        <f>F37*0.3</f>
        <v>330</v>
      </c>
      <c r="X37" s="39">
        <f t="shared" si="125"/>
        <v>49.5</v>
      </c>
      <c r="Y37" s="39"/>
      <c r="Z37" s="39">
        <f>I37</f>
        <v>2000</v>
      </c>
      <c r="AA37" s="39"/>
      <c r="AB37" s="170">
        <f t="shared" si="126"/>
        <v>2379.5</v>
      </c>
      <c r="AD37" s="169"/>
      <c r="AE37" s="39"/>
      <c r="AF37" s="39">
        <f t="shared" si="127"/>
        <v>0</v>
      </c>
      <c r="AG37" s="39"/>
      <c r="AH37" s="39"/>
      <c r="AI37" s="39"/>
      <c r="AJ37" s="170">
        <f t="shared" si="128"/>
        <v>0</v>
      </c>
      <c r="AL37" s="169"/>
      <c r="AM37" s="39"/>
      <c r="AN37" s="39">
        <f t="shared" si="129"/>
        <v>0</v>
      </c>
      <c r="AO37" s="39"/>
      <c r="AP37" s="39"/>
      <c r="AQ37" s="39"/>
      <c r="AR37" s="170">
        <f t="shared" si="130"/>
        <v>0</v>
      </c>
      <c r="AT37" s="169"/>
      <c r="AU37" s="39"/>
      <c r="AV37" s="39">
        <f t="shared" si="131"/>
        <v>0</v>
      </c>
      <c r="AW37" s="39"/>
      <c r="AX37" s="39"/>
      <c r="AY37" s="39"/>
      <c r="AZ37" s="170">
        <f t="shared" si="132"/>
        <v>0</v>
      </c>
      <c r="BB37" s="169"/>
      <c r="BC37" s="39"/>
      <c r="BD37" s="39">
        <f t="shared" si="133"/>
        <v>0</v>
      </c>
      <c r="BE37" s="39"/>
      <c r="BF37" s="39"/>
      <c r="BG37" s="39"/>
      <c r="BH37" s="170">
        <f t="shared" si="134"/>
        <v>0</v>
      </c>
      <c r="BJ37" s="169"/>
      <c r="BK37" s="39"/>
      <c r="BL37" s="39">
        <f t="shared" si="135"/>
        <v>0</v>
      </c>
      <c r="BM37" s="39"/>
      <c r="BN37" s="39"/>
      <c r="BO37" s="39"/>
      <c r="BP37" s="170">
        <f t="shared" si="136"/>
        <v>0</v>
      </c>
      <c r="BR37" s="169"/>
      <c r="BS37" s="39"/>
      <c r="BT37" s="39">
        <f t="shared" si="137"/>
        <v>0</v>
      </c>
      <c r="BU37" s="39"/>
      <c r="BV37" s="39"/>
      <c r="BW37" s="39"/>
      <c r="BX37" s="170">
        <f t="shared" si="138"/>
        <v>0</v>
      </c>
      <c r="BZ37" s="169"/>
      <c r="CA37" s="39"/>
      <c r="CB37" s="39">
        <f t="shared" si="139"/>
        <v>0</v>
      </c>
      <c r="CC37" s="39"/>
      <c r="CD37" s="39"/>
      <c r="CE37" s="39"/>
      <c r="CF37" s="170">
        <f t="shared" si="140"/>
        <v>0</v>
      </c>
      <c r="CH37" s="169"/>
      <c r="CI37" s="192">
        <f t="shared" si="141"/>
        <v>1100</v>
      </c>
      <c r="CJ37" s="192">
        <f t="shared" si="141"/>
        <v>165</v>
      </c>
      <c r="CK37" s="192">
        <f t="shared" si="141"/>
        <v>0</v>
      </c>
      <c r="CL37" s="192">
        <f t="shared" si="141"/>
        <v>2000</v>
      </c>
      <c r="CM37" s="192">
        <f t="shared" si="141"/>
        <v>0</v>
      </c>
      <c r="CN37" s="170">
        <f t="shared" si="142"/>
        <v>3265</v>
      </c>
      <c r="CO37" s="243" t="str">
        <f t="shared" si="44"/>
        <v>OK</v>
      </c>
    </row>
    <row r="38" spans="1:93" ht="15.75" thickBot="1" x14ac:dyDescent="0.3">
      <c r="A38" s="3"/>
      <c r="B38" s="41" t="s">
        <v>261</v>
      </c>
      <c r="C38" s="226" t="s">
        <v>424</v>
      </c>
      <c r="D38" s="225" t="s">
        <v>41</v>
      </c>
      <c r="E38" s="169">
        <v>2</v>
      </c>
      <c r="F38" s="39">
        <f t="shared" si="120"/>
        <v>550</v>
      </c>
      <c r="G38" s="39">
        <f t="shared" si="121"/>
        <v>82.5</v>
      </c>
      <c r="H38" s="39"/>
      <c r="I38" s="39">
        <v>300</v>
      </c>
      <c r="J38" s="39"/>
      <c r="K38" s="170">
        <f t="shared" si="122"/>
        <v>932.5</v>
      </c>
      <c r="L38" s="243" t="str">
        <f t="shared" si="33"/>
        <v>OK</v>
      </c>
      <c r="N38" s="169"/>
      <c r="O38" s="39">
        <f>F38</f>
        <v>550</v>
      </c>
      <c r="P38" s="39">
        <f t="shared" si="123"/>
        <v>82.5</v>
      </c>
      <c r="Q38" s="39"/>
      <c r="R38" s="39">
        <f>I38</f>
        <v>300</v>
      </c>
      <c r="S38" s="39"/>
      <c r="T38" s="170">
        <f t="shared" si="124"/>
        <v>932.5</v>
      </c>
      <c r="V38" s="169"/>
      <c r="W38" s="39"/>
      <c r="X38" s="39">
        <f t="shared" si="125"/>
        <v>0</v>
      </c>
      <c r="Y38" s="39"/>
      <c r="Z38" s="39"/>
      <c r="AA38" s="39"/>
      <c r="AB38" s="170">
        <f t="shared" si="126"/>
        <v>0</v>
      </c>
      <c r="AD38" s="169"/>
      <c r="AE38" s="39"/>
      <c r="AF38" s="39">
        <f t="shared" si="127"/>
        <v>0</v>
      </c>
      <c r="AG38" s="39"/>
      <c r="AH38" s="39"/>
      <c r="AI38" s="39"/>
      <c r="AJ38" s="170">
        <f t="shared" si="128"/>
        <v>0</v>
      </c>
      <c r="AL38" s="169"/>
      <c r="AM38" s="39"/>
      <c r="AN38" s="39">
        <f t="shared" si="129"/>
        <v>0</v>
      </c>
      <c r="AO38" s="39"/>
      <c r="AP38" s="39"/>
      <c r="AQ38" s="39"/>
      <c r="AR38" s="170">
        <f t="shared" si="130"/>
        <v>0</v>
      </c>
      <c r="AT38" s="169"/>
      <c r="AU38" s="39"/>
      <c r="AV38" s="39">
        <f t="shared" si="131"/>
        <v>0</v>
      </c>
      <c r="AW38" s="39"/>
      <c r="AX38" s="39"/>
      <c r="AY38" s="39"/>
      <c r="AZ38" s="170">
        <f t="shared" si="132"/>
        <v>0</v>
      </c>
      <c r="BB38" s="169"/>
      <c r="BC38" s="39"/>
      <c r="BD38" s="39">
        <f t="shared" si="133"/>
        <v>0</v>
      </c>
      <c r="BE38" s="39"/>
      <c r="BF38" s="39"/>
      <c r="BG38" s="39"/>
      <c r="BH38" s="170">
        <f t="shared" si="134"/>
        <v>0</v>
      </c>
      <c r="BJ38" s="169"/>
      <c r="BK38" s="39"/>
      <c r="BL38" s="39">
        <f t="shared" si="135"/>
        <v>0</v>
      </c>
      <c r="BM38" s="39"/>
      <c r="BN38" s="39"/>
      <c r="BO38" s="39"/>
      <c r="BP38" s="170">
        <f t="shared" si="136"/>
        <v>0</v>
      </c>
      <c r="BR38" s="169"/>
      <c r="BS38" s="39"/>
      <c r="BT38" s="39">
        <f t="shared" si="137"/>
        <v>0</v>
      </c>
      <c r="BU38" s="39"/>
      <c r="BV38" s="39"/>
      <c r="BW38" s="39"/>
      <c r="BX38" s="170">
        <f t="shared" si="138"/>
        <v>0</v>
      </c>
      <c r="BZ38" s="169"/>
      <c r="CA38" s="39"/>
      <c r="CB38" s="39">
        <f t="shared" si="139"/>
        <v>0</v>
      </c>
      <c r="CC38" s="39"/>
      <c r="CD38" s="39"/>
      <c r="CE38" s="39"/>
      <c r="CF38" s="170">
        <f t="shared" si="140"/>
        <v>0</v>
      </c>
      <c r="CH38" s="169"/>
      <c r="CI38" s="192">
        <f t="shared" si="141"/>
        <v>550</v>
      </c>
      <c r="CJ38" s="192">
        <f t="shared" si="141"/>
        <v>82.5</v>
      </c>
      <c r="CK38" s="192">
        <f t="shared" si="141"/>
        <v>0</v>
      </c>
      <c r="CL38" s="192">
        <f t="shared" si="141"/>
        <v>300</v>
      </c>
      <c r="CM38" s="192">
        <f t="shared" si="141"/>
        <v>0</v>
      </c>
      <c r="CN38" s="170">
        <f t="shared" si="142"/>
        <v>932.5</v>
      </c>
      <c r="CO38" s="243" t="str">
        <f t="shared" si="44"/>
        <v>OK</v>
      </c>
    </row>
    <row r="39" spans="1:93" ht="15.75" thickBot="1" x14ac:dyDescent="0.3">
      <c r="A39" s="3"/>
      <c r="B39" s="41"/>
      <c r="C39" s="122"/>
      <c r="D39" s="160"/>
      <c r="E39" s="169"/>
      <c r="F39" s="39">
        <f t="shared" si="120"/>
        <v>0</v>
      </c>
      <c r="G39" s="39">
        <f t="shared" si="121"/>
        <v>0</v>
      </c>
      <c r="H39" s="39"/>
      <c r="I39" s="39"/>
      <c r="J39" s="39"/>
      <c r="K39" s="170">
        <f t="shared" si="122"/>
        <v>0</v>
      </c>
      <c r="L39" s="243" t="str">
        <f t="shared" si="33"/>
        <v>OK</v>
      </c>
      <c r="N39" s="169"/>
      <c r="O39" s="39"/>
      <c r="P39" s="39">
        <f t="shared" si="123"/>
        <v>0</v>
      </c>
      <c r="Q39" s="39"/>
      <c r="R39" s="39"/>
      <c r="S39" s="39"/>
      <c r="T39" s="170">
        <f t="shared" si="124"/>
        <v>0</v>
      </c>
      <c r="V39" s="169"/>
      <c r="W39" s="39"/>
      <c r="X39" s="39">
        <f t="shared" si="125"/>
        <v>0</v>
      </c>
      <c r="Y39" s="39"/>
      <c r="Z39" s="39"/>
      <c r="AA39" s="39"/>
      <c r="AB39" s="170">
        <f t="shared" si="126"/>
        <v>0</v>
      </c>
      <c r="AD39" s="169"/>
      <c r="AE39" s="39"/>
      <c r="AF39" s="39">
        <f t="shared" si="127"/>
        <v>0</v>
      </c>
      <c r="AG39" s="39"/>
      <c r="AH39" s="39"/>
      <c r="AI39" s="39"/>
      <c r="AJ39" s="170">
        <f t="shared" si="128"/>
        <v>0</v>
      </c>
      <c r="AL39" s="169"/>
      <c r="AM39" s="39"/>
      <c r="AN39" s="39">
        <f t="shared" si="129"/>
        <v>0</v>
      </c>
      <c r="AO39" s="39"/>
      <c r="AP39" s="39"/>
      <c r="AQ39" s="39"/>
      <c r="AR39" s="170">
        <f t="shared" si="130"/>
        <v>0</v>
      </c>
      <c r="AT39" s="169"/>
      <c r="AU39" s="39"/>
      <c r="AV39" s="39">
        <f t="shared" si="131"/>
        <v>0</v>
      </c>
      <c r="AW39" s="39"/>
      <c r="AX39" s="39"/>
      <c r="AY39" s="39"/>
      <c r="AZ39" s="170">
        <f t="shared" si="132"/>
        <v>0</v>
      </c>
      <c r="BB39" s="169"/>
      <c r="BC39" s="39"/>
      <c r="BD39" s="39">
        <f t="shared" si="133"/>
        <v>0</v>
      </c>
      <c r="BE39" s="39"/>
      <c r="BF39" s="39"/>
      <c r="BG39" s="39"/>
      <c r="BH39" s="170">
        <f t="shared" si="134"/>
        <v>0</v>
      </c>
      <c r="BJ39" s="169"/>
      <c r="BK39" s="39"/>
      <c r="BL39" s="39">
        <f t="shared" si="135"/>
        <v>0</v>
      </c>
      <c r="BM39" s="39"/>
      <c r="BN39" s="39"/>
      <c r="BO39" s="39"/>
      <c r="BP39" s="170">
        <f t="shared" si="136"/>
        <v>0</v>
      </c>
      <c r="BR39" s="169"/>
      <c r="BS39" s="39"/>
      <c r="BT39" s="39">
        <f t="shared" si="137"/>
        <v>0</v>
      </c>
      <c r="BU39" s="39"/>
      <c r="BV39" s="39"/>
      <c r="BW39" s="39"/>
      <c r="BX39" s="170">
        <f t="shared" si="138"/>
        <v>0</v>
      </c>
      <c r="BZ39" s="169"/>
      <c r="CA39" s="39"/>
      <c r="CB39" s="39">
        <f t="shared" si="139"/>
        <v>0</v>
      </c>
      <c r="CC39" s="39"/>
      <c r="CD39" s="39"/>
      <c r="CE39" s="39"/>
      <c r="CF39" s="170">
        <f t="shared" si="140"/>
        <v>0</v>
      </c>
      <c r="CH39" s="169"/>
      <c r="CI39" s="192">
        <f t="shared" si="141"/>
        <v>0</v>
      </c>
      <c r="CJ39" s="192">
        <f t="shared" si="141"/>
        <v>0</v>
      </c>
      <c r="CK39" s="192">
        <f t="shared" si="141"/>
        <v>0</v>
      </c>
      <c r="CL39" s="192">
        <f t="shared" si="141"/>
        <v>0</v>
      </c>
      <c r="CM39" s="192">
        <f t="shared" si="141"/>
        <v>0</v>
      </c>
      <c r="CN39" s="170">
        <f t="shared" si="142"/>
        <v>0</v>
      </c>
      <c r="CO39" s="243" t="str">
        <f t="shared" si="44"/>
        <v>OK</v>
      </c>
    </row>
    <row r="40" spans="1:93" ht="15.75" thickBot="1" x14ac:dyDescent="0.3">
      <c r="A40" s="17"/>
      <c r="B40" s="28" t="s">
        <v>52</v>
      </c>
      <c r="C40" s="115"/>
      <c r="D40" s="20"/>
      <c r="E40" s="178"/>
      <c r="F40" s="18"/>
      <c r="G40" s="18"/>
      <c r="H40" s="18"/>
      <c r="I40" s="18"/>
      <c r="J40" s="18"/>
      <c r="K40" s="179"/>
      <c r="L40" s="243" t="str">
        <f t="shared" si="33"/>
        <v>OK</v>
      </c>
      <c r="N40" s="178"/>
      <c r="O40" s="18"/>
      <c r="P40" s="18"/>
      <c r="Q40" s="18"/>
      <c r="R40" s="18"/>
      <c r="S40" s="18"/>
      <c r="T40" s="179"/>
      <c r="V40" s="178"/>
      <c r="W40" s="18"/>
      <c r="X40" s="18"/>
      <c r="Y40" s="18"/>
      <c r="Z40" s="18"/>
      <c r="AA40" s="18"/>
      <c r="AB40" s="179"/>
      <c r="AD40" s="178"/>
      <c r="AE40" s="18"/>
      <c r="AF40" s="18"/>
      <c r="AG40" s="18"/>
      <c r="AH40" s="18"/>
      <c r="AI40" s="18"/>
      <c r="AJ40" s="179"/>
      <c r="AL40" s="178"/>
      <c r="AM40" s="18"/>
      <c r="AN40" s="18"/>
      <c r="AO40" s="18"/>
      <c r="AP40" s="18"/>
      <c r="AQ40" s="18"/>
      <c r="AR40" s="179"/>
      <c r="AT40" s="178"/>
      <c r="AU40" s="18"/>
      <c r="AV40" s="18"/>
      <c r="AW40" s="18"/>
      <c r="AX40" s="18"/>
      <c r="AY40" s="18"/>
      <c r="AZ40" s="179"/>
      <c r="BB40" s="178"/>
      <c r="BC40" s="18"/>
      <c r="BD40" s="18"/>
      <c r="BE40" s="18"/>
      <c r="BF40" s="18"/>
      <c r="BG40" s="18"/>
      <c r="BH40" s="179"/>
      <c r="BJ40" s="178"/>
      <c r="BK40" s="18"/>
      <c r="BL40" s="18"/>
      <c r="BM40" s="18"/>
      <c r="BN40" s="18"/>
      <c r="BO40" s="18"/>
      <c r="BP40" s="179"/>
      <c r="BR40" s="178"/>
      <c r="BS40" s="18"/>
      <c r="BT40" s="18"/>
      <c r="BU40" s="18"/>
      <c r="BV40" s="18"/>
      <c r="BW40" s="18"/>
      <c r="BX40" s="179"/>
      <c r="BZ40" s="178"/>
      <c r="CA40" s="18"/>
      <c r="CB40" s="18"/>
      <c r="CC40" s="18"/>
      <c r="CD40" s="18"/>
      <c r="CE40" s="18"/>
      <c r="CF40" s="179"/>
      <c r="CH40" s="178"/>
      <c r="CI40" s="18"/>
      <c r="CJ40" s="18"/>
      <c r="CK40" s="18"/>
      <c r="CL40" s="18"/>
      <c r="CM40" s="18"/>
      <c r="CN40" s="179"/>
      <c r="CO40" s="243" t="str">
        <f t="shared" si="44"/>
        <v>OK</v>
      </c>
    </row>
    <row r="41" spans="1:93" ht="15.75" thickBot="1" x14ac:dyDescent="0.3">
      <c r="A41" s="3"/>
      <c r="B41" s="41" t="s">
        <v>253</v>
      </c>
      <c r="C41" s="226" t="s">
        <v>424</v>
      </c>
      <c r="D41" s="225" t="s">
        <v>41</v>
      </c>
      <c r="E41" s="169">
        <v>4</v>
      </c>
      <c r="F41" s="39">
        <f t="shared" ref="F41:F44" si="143">E41*$C$2</f>
        <v>1100</v>
      </c>
      <c r="G41" s="39">
        <f t="shared" ref="G41:G44" si="144">F41*0.15</f>
        <v>165</v>
      </c>
      <c r="H41" s="39"/>
      <c r="I41" s="39"/>
      <c r="J41" s="39"/>
      <c r="K41" s="170">
        <f t="shared" ref="K41:K44" si="145">F41+G41+H41+I41+J41</f>
        <v>1265</v>
      </c>
      <c r="L41" s="243" t="str">
        <f t="shared" si="33"/>
        <v>OK</v>
      </c>
      <c r="N41" s="169"/>
      <c r="O41" s="39">
        <f>$F$41*0.1</f>
        <v>110</v>
      </c>
      <c r="P41" s="39">
        <f t="shared" ref="P41:P44" si="146">O41*0.15</f>
        <v>16.5</v>
      </c>
      <c r="Q41" s="39"/>
      <c r="R41" s="39"/>
      <c r="S41" s="39"/>
      <c r="T41" s="170">
        <f t="shared" ref="T41:T44" si="147">O41+P41+Q41+R41+S41</f>
        <v>126.5</v>
      </c>
      <c r="V41" s="169"/>
      <c r="W41" s="39">
        <f>$F$41*0.1</f>
        <v>110</v>
      </c>
      <c r="X41" s="39">
        <f t="shared" ref="X41:X44" si="148">W41*0.15</f>
        <v>16.5</v>
      </c>
      <c r="Y41" s="39"/>
      <c r="Z41" s="39"/>
      <c r="AA41" s="39"/>
      <c r="AB41" s="170">
        <f t="shared" ref="AB41:AB44" si="149">W41+X41+Y41+Z41+AA41</f>
        <v>126.5</v>
      </c>
      <c r="AD41" s="169"/>
      <c r="AE41" s="39">
        <f>$F$41*0.2</f>
        <v>220</v>
      </c>
      <c r="AF41" s="39">
        <f t="shared" ref="AF41:AF44" si="150">AE41*0.15</f>
        <v>33</v>
      </c>
      <c r="AG41" s="39"/>
      <c r="AH41" s="39"/>
      <c r="AI41" s="39"/>
      <c r="AJ41" s="170">
        <f t="shared" ref="AJ41:AJ44" si="151">AE41+AF41+AG41+AH41+AI41</f>
        <v>253</v>
      </c>
      <c r="AL41" s="169"/>
      <c r="AM41" s="39">
        <f>$F$41*0.2</f>
        <v>220</v>
      </c>
      <c r="AN41" s="39">
        <f t="shared" ref="AN41:AN44" si="152">AM41*0.15</f>
        <v>33</v>
      </c>
      <c r="AO41" s="39"/>
      <c r="AP41" s="39"/>
      <c r="AQ41" s="39"/>
      <c r="AR41" s="170">
        <f t="shared" ref="AR41:AR44" si="153">AM41+AN41+AO41+AP41+AQ41</f>
        <v>253</v>
      </c>
      <c r="AT41" s="169"/>
      <c r="AU41" s="39">
        <f>$F$41*0.2</f>
        <v>220</v>
      </c>
      <c r="AV41" s="39">
        <f t="shared" ref="AV41:AV44" si="154">AU41*0.15</f>
        <v>33</v>
      </c>
      <c r="AW41" s="39"/>
      <c r="AX41" s="39"/>
      <c r="AY41" s="39"/>
      <c r="AZ41" s="170">
        <f t="shared" ref="AZ41:AZ44" si="155">AU41+AV41+AW41+AX41+AY41</f>
        <v>253</v>
      </c>
      <c r="BB41" s="169"/>
      <c r="BC41" s="39">
        <f>$F$41*0.05</f>
        <v>55</v>
      </c>
      <c r="BD41" s="39">
        <f t="shared" ref="BD41:BD44" si="156">BC41*0.15</f>
        <v>8.25</v>
      </c>
      <c r="BE41" s="39"/>
      <c r="BF41" s="39"/>
      <c r="BG41" s="39"/>
      <c r="BH41" s="170">
        <f t="shared" ref="BH41:BH44" si="157">BC41+BD41+BE41+BF41+BG41</f>
        <v>63.25</v>
      </c>
      <c r="BJ41" s="169"/>
      <c r="BK41" s="39">
        <f>$F$41*0.05</f>
        <v>55</v>
      </c>
      <c r="BL41" s="39">
        <f t="shared" ref="BL41:BL44" si="158">BK41*0.15</f>
        <v>8.25</v>
      </c>
      <c r="BM41" s="39"/>
      <c r="BN41" s="39"/>
      <c r="BO41" s="39"/>
      <c r="BP41" s="170">
        <f t="shared" ref="BP41:BP44" si="159">BK41+BL41+BM41+BN41+BO41</f>
        <v>63.25</v>
      </c>
      <c r="BR41" s="169"/>
      <c r="BS41" s="39">
        <f>$F$41*0.05</f>
        <v>55</v>
      </c>
      <c r="BT41" s="39">
        <f t="shared" ref="BT41:BT44" si="160">BS41*0.15</f>
        <v>8.25</v>
      </c>
      <c r="BU41" s="39"/>
      <c r="BV41" s="39"/>
      <c r="BW41" s="39"/>
      <c r="BX41" s="170">
        <f t="shared" ref="BX41:BX44" si="161">BS41+BT41+BU41+BV41+BW41</f>
        <v>63.25</v>
      </c>
      <c r="BZ41" s="169"/>
      <c r="CA41" s="39">
        <f>$F$41*0.05</f>
        <v>55</v>
      </c>
      <c r="CB41" s="39">
        <f t="shared" ref="CB41:CB44" si="162">CA41*0.15</f>
        <v>8.25</v>
      </c>
      <c r="CC41" s="39"/>
      <c r="CD41" s="39"/>
      <c r="CE41" s="39"/>
      <c r="CF41" s="170">
        <f t="shared" ref="CF41:CF44" si="163">CA41+CB41+CC41+CD41+CE41</f>
        <v>63.25</v>
      </c>
      <c r="CH41" s="169"/>
      <c r="CI41" s="192">
        <f t="shared" ref="CI41:CM44" si="164">O41+W41+AE41+AM41+AU41+BC41+BK41+BS41+CA41</f>
        <v>1100</v>
      </c>
      <c r="CJ41" s="192">
        <f t="shared" si="164"/>
        <v>165</v>
      </c>
      <c r="CK41" s="192">
        <f t="shared" si="164"/>
        <v>0</v>
      </c>
      <c r="CL41" s="192">
        <f t="shared" si="164"/>
        <v>0</v>
      </c>
      <c r="CM41" s="192">
        <f t="shared" si="164"/>
        <v>0</v>
      </c>
      <c r="CN41" s="170">
        <f t="shared" ref="CN41:CN44" si="165">CI41+CJ41+CK41+CL41+CM41</f>
        <v>1265</v>
      </c>
      <c r="CO41" s="243" t="str">
        <f t="shared" si="44"/>
        <v>OK</v>
      </c>
    </row>
    <row r="42" spans="1:93" ht="15.75" thickBot="1" x14ac:dyDescent="0.3">
      <c r="A42" s="3"/>
      <c r="B42" s="41" t="s">
        <v>54</v>
      </c>
      <c r="C42" s="226" t="s">
        <v>424</v>
      </c>
      <c r="D42" s="225" t="s">
        <v>41</v>
      </c>
      <c r="E42" s="169">
        <v>2</v>
      </c>
      <c r="F42" s="39">
        <f t="shared" si="143"/>
        <v>550</v>
      </c>
      <c r="G42" s="39">
        <f t="shared" si="144"/>
        <v>82.5</v>
      </c>
      <c r="H42" s="39"/>
      <c r="I42" s="39"/>
      <c r="J42" s="39"/>
      <c r="K42" s="170">
        <f t="shared" si="145"/>
        <v>632.5</v>
      </c>
      <c r="L42" s="243" t="str">
        <f t="shared" si="33"/>
        <v>OK</v>
      </c>
      <c r="N42" s="169"/>
      <c r="O42" s="39">
        <f>$F$42*0.1</f>
        <v>55</v>
      </c>
      <c r="P42" s="39">
        <f t="shared" si="146"/>
        <v>8.25</v>
      </c>
      <c r="Q42" s="39"/>
      <c r="R42" s="39"/>
      <c r="S42" s="39"/>
      <c r="T42" s="170">
        <f t="shared" si="147"/>
        <v>63.25</v>
      </c>
      <c r="V42" s="169"/>
      <c r="W42" s="39">
        <f>$F$42*0.1</f>
        <v>55</v>
      </c>
      <c r="X42" s="39">
        <f t="shared" si="148"/>
        <v>8.25</v>
      </c>
      <c r="Y42" s="39"/>
      <c r="Z42" s="39"/>
      <c r="AA42" s="39"/>
      <c r="AB42" s="170">
        <f t="shared" si="149"/>
        <v>63.25</v>
      </c>
      <c r="AD42" s="169"/>
      <c r="AE42" s="39">
        <f>$F$42*0.2</f>
        <v>110</v>
      </c>
      <c r="AF42" s="39">
        <f t="shared" si="150"/>
        <v>16.5</v>
      </c>
      <c r="AG42" s="39"/>
      <c r="AH42" s="39"/>
      <c r="AI42" s="39"/>
      <c r="AJ42" s="170">
        <f t="shared" si="151"/>
        <v>126.5</v>
      </c>
      <c r="AL42" s="169"/>
      <c r="AM42" s="39">
        <f>$F$42*0.2</f>
        <v>110</v>
      </c>
      <c r="AN42" s="39">
        <f t="shared" si="152"/>
        <v>16.5</v>
      </c>
      <c r="AO42" s="39"/>
      <c r="AP42" s="39"/>
      <c r="AQ42" s="39"/>
      <c r="AR42" s="170">
        <f t="shared" si="153"/>
        <v>126.5</v>
      </c>
      <c r="AT42" s="169"/>
      <c r="AU42" s="39">
        <f>$F$42*0.2</f>
        <v>110</v>
      </c>
      <c r="AV42" s="39">
        <f t="shared" si="154"/>
        <v>16.5</v>
      </c>
      <c r="AW42" s="39"/>
      <c r="AX42" s="39"/>
      <c r="AY42" s="39"/>
      <c r="AZ42" s="170">
        <f t="shared" si="155"/>
        <v>126.5</v>
      </c>
      <c r="BB42" s="169"/>
      <c r="BC42" s="39">
        <f>$F$42*0.05</f>
        <v>27.5</v>
      </c>
      <c r="BD42" s="39">
        <f t="shared" si="156"/>
        <v>4.125</v>
      </c>
      <c r="BE42" s="39"/>
      <c r="BF42" s="39"/>
      <c r="BG42" s="39"/>
      <c r="BH42" s="170">
        <f t="shared" si="157"/>
        <v>31.625</v>
      </c>
      <c r="BJ42" s="169"/>
      <c r="BK42" s="39">
        <f>$F$42*0.05</f>
        <v>27.5</v>
      </c>
      <c r="BL42" s="39">
        <f t="shared" si="158"/>
        <v>4.125</v>
      </c>
      <c r="BM42" s="39"/>
      <c r="BN42" s="39"/>
      <c r="BO42" s="39"/>
      <c r="BP42" s="170">
        <f t="shared" si="159"/>
        <v>31.625</v>
      </c>
      <c r="BR42" s="169"/>
      <c r="BS42" s="39">
        <f>$F$42*0.05</f>
        <v>27.5</v>
      </c>
      <c r="BT42" s="39">
        <f t="shared" si="160"/>
        <v>4.125</v>
      </c>
      <c r="BU42" s="39"/>
      <c r="BV42" s="39"/>
      <c r="BW42" s="39"/>
      <c r="BX42" s="170">
        <f t="shared" si="161"/>
        <v>31.625</v>
      </c>
      <c r="BZ42" s="169"/>
      <c r="CA42" s="39">
        <f>$F$42*0.05</f>
        <v>27.5</v>
      </c>
      <c r="CB42" s="39">
        <f t="shared" si="162"/>
        <v>4.125</v>
      </c>
      <c r="CC42" s="39"/>
      <c r="CD42" s="39"/>
      <c r="CE42" s="39"/>
      <c r="CF42" s="170">
        <f t="shared" si="163"/>
        <v>31.625</v>
      </c>
      <c r="CH42" s="169"/>
      <c r="CI42" s="192">
        <f t="shared" si="164"/>
        <v>550</v>
      </c>
      <c r="CJ42" s="192">
        <f t="shared" si="164"/>
        <v>82.5</v>
      </c>
      <c r="CK42" s="192">
        <f t="shared" si="164"/>
        <v>0</v>
      </c>
      <c r="CL42" s="192">
        <f t="shared" si="164"/>
        <v>0</v>
      </c>
      <c r="CM42" s="192">
        <f t="shared" si="164"/>
        <v>0</v>
      </c>
      <c r="CN42" s="170">
        <f t="shared" si="165"/>
        <v>632.5</v>
      </c>
      <c r="CO42" s="243" t="str">
        <f t="shared" si="44"/>
        <v>OK</v>
      </c>
    </row>
    <row r="43" spans="1:93" ht="15.75" thickBot="1" x14ac:dyDescent="0.3">
      <c r="A43" s="3"/>
      <c r="B43" s="41"/>
      <c r="C43" s="122"/>
      <c r="D43" s="7"/>
      <c r="E43" s="169"/>
      <c r="F43" s="39">
        <f t="shared" si="143"/>
        <v>0</v>
      </c>
      <c r="G43" s="39">
        <f t="shared" si="144"/>
        <v>0</v>
      </c>
      <c r="H43" s="39"/>
      <c r="I43" s="39"/>
      <c r="J43" s="39"/>
      <c r="K43" s="170">
        <f t="shared" si="145"/>
        <v>0</v>
      </c>
      <c r="L43" s="243" t="str">
        <f t="shared" si="33"/>
        <v>OK</v>
      </c>
      <c r="N43" s="169"/>
      <c r="O43" s="39"/>
      <c r="P43" s="39">
        <f t="shared" si="146"/>
        <v>0</v>
      </c>
      <c r="Q43" s="39"/>
      <c r="R43" s="39"/>
      <c r="S43" s="39"/>
      <c r="T43" s="170">
        <f t="shared" si="147"/>
        <v>0</v>
      </c>
      <c r="V43" s="169"/>
      <c r="W43" s="39"/>
      <c r="X43" s="39">
        <f t="shared" si="148"/>
        <v>0</v>
      </c>
      <c r="Y43" s="39"/>
      <c r="Z43" s="39"/>
      <c r="AA43" s="39"/>
      <c r="AB43" s="170">
        <f t="shared" si="149"/>
        <v>0</v>
      </c>
      <c r="AD43" s="169"/>
      <c r="AE43" s="39"/>
      <c r="AF43" s="39">
        <f t="shared" si="150"/>
        <v>0</v>
      </c>
      <c r="AG43" s="39"/>
      <c r="AH43" s="39"/>
      <c r="AI43" s="39"/>
      <c r="AJ43" s="170">
        <f t="shared" si="151"/>
        <v>0</v>
      </c>
      <c r="AL43" s="169"/>
      <c r="AM43" s="39"/>
      <c r="AN43" s="39">
        <f t="shared" si="152"/>
        <v>0</v>
      </c>
      <c r="AO43" s="39"/>
      <c r="AP43" s="39"/>
      <c r="AQ43" s="39"/>
      <c r="AR43" s="170">
        <f t="shared" si="153"/>
        <v>0</v>
      </c>
      <c r="AT43" s="169"/>
      <c r="AU43" s="39"/>
      <c r="AV43" s="39">
        <f t="shared" si="154"/>
        <v>0</v>
      </c>
      <c r="AW43" s="39"/>
      <c r="AX43" s="39"/>
      <c r="AY43" s="39"/>
      <c r="AZ43" s="170">
        <f t="shared" si="155"/>
        <v>0</v>
      </c>
      <c r="BB43" s="169"/>
      <c r="BC43" s="39"/>
      <c r="BD43" s="39">
        <f t="shared" si="156"/>
        <v>0</v>
      </c>
      <c r="BE43" s="39"/>
      <c r="BF43" s="39"/>
      <c r="BG43" s="39"/>
      <c r="BH43" s="170">
        <f t="shared" si="157"/>
        <v>0</v>
      </c>
      <c r="BJ43" s="169"/>
      <c r="BK43" s="39"/>
      <c r="BL43" s="39">
        <f t="shared" si="158"/>
        <v>0</v>
      </c>
      <c r="BM43" s="39"/>
      <c r="BN43" s="39"/>
      <c r="BO43" s="39"/>
      <c r="BP43" s="170">
        <f t="shared" si="159"/>
        <v>0</v>
      </c>
      <c r="BR43" s="169"/>
      <c r="BS43" s="39"/>
      <c r="BT43" s="39">
        <f t="shared" si="160"/>
        <v>0</v>
      </c>
      <c r="BU43" s="39"/>
      <c r="BV43" s="39"/>
      <c r="BW43" s="39"/>
      <c r="BX43" s="170">
        <f t="shared" si="161"/>
        <v>0</v>
      </c>
      <c r="BZ43" s="169"/>
      <c r="CA43" s="39"/>
      <c r="CB43" s="39">
        <f t="shared" si="162"/>
        <v>0</v>
      </c>
      <c r="CC43" s="39"/>
      <c r="CD43" s="39"/>
      <c r="CE43" s="39"/>
      <c r="CF43" s="170">
        <f t="shared" si="163"/>
        <v>0</v>
      </c>
      <c r="CH43" s="169"/>
      <c r="CI43" s="192">
        <f t="shared" si="164"/>
        <v>0</v>
      </c>
      <c r="CJ43" s="192">
        <f t="shared" si="164"/>
        <v>0</v>
      </c>
      <c r="CK43" s="192">
        <f t="shared" si="164"/>
        <v>0</v>
      </c>
      <c r="CL43" s="192">
        <f t="shared" si="164"/>
        <v>0</v>
      </c>
      <c r="CM43" s="192">
        <f t="shared" si="164"/>
        <v>0</v>
      </c>
      <c r="CN43" s="170">
        <f t="shared" si="165"/>
        <v>0</v>
      </c>
      <c r="CO43" s="243" t="str">
        <f t="shared" si="44"/>
        <v>OK</v>
      </c>
    </row>
    <row r="44" spans="1:93" ht="15.75" thickBot="1" x14ac:dyDescent="0.3">
      <c r="A44" s="3"/>
      <c r="B44" s="41"/>
      <c r="C44" s="122"/>
      <c r="D44" s="7"/>
      <c r="E44" s="169"/>
      <c r="F44" s="39">
        <f t="shared" si="143"/>
        <v>0</v>
      </c>
      <c r="G44" s="39">
        <f t="shared" si="144"/>
        <v>0</v>
      </c>
      <c r="H44" s="39"/>
      <c r="I44" s="39"/>
      <c r="J44" s="39"/>
      <c r="K44" s="170">
        <f t="shared" si="145"/>
        <v>0</v>
      </c>
      <c r="L44" s="243" t="str">
        <f t="shared" si="33"/>
        <v>OK</v>
      </c>
      <c r="N44" s="169"/>
      <c r="O44" s="39"/>
      <c r="P44" s="39">
        <f t="shared" si="146"/>
        <v>0</v>
      </c>
      <c r="Q44" s="39"/>
      <c r="R44" s="39"/>
      <c r="S44" s="39"/>
      <c r="T44" s="170">
        <f t="shared" si="147"/>
        <v>0</v>
      </c>
      <c r="V44" s="169"/>
      <c r="W44" s="39"/>
      <c r="X44" s="39">
        <f t="shared" si="148"/>
        <v>0</v>
      </c>
      <c r="Y44" s="39"/>
      <c r="Z44" s="39"/>
      <c r="AA44" s="39"/>
      <c r="AB44" s="170">
        <f t="shared" si="149"/>
        <v>0</v>
      </c>
      <c r="AD44" s="169"/>
      <c r="AE44" s="39"/>
      <c r="AF44" s="39">
        <f t="shared" si="150"/>
        <v>0</v>
      </c>
      <c r="AG44" s="39"/>
      <c r="AH44" s="39"/>
      <c r="AI44" s="39"/>
      <c r="AJ44" s="170">
        <f t="shared" si="151"/>
        <v>0</v>
      </c>
      <c r="AL44" s="169"/>
      <c r="AM44" s="39"/>
      <c r="AN44" s="39">
        <f t="shared" si="152"/>
        <v>0</v>
      </c>
      <c r="AO44" s="39"/>
      <c r="AP44" s="39"/>
      <c r="AQ44" s="39"/>
      <c r="AR44" s="170">
        <f t="shared" si="153"/>
        <v>0</v>
      </c>
      <c r="AT44" s="169"/>
      <c r="AU44" s="39"/>
      <c r="AV44" s="39">
        <f t="shared" si="154"/>
        <v>0</v>
      </c>
      <c r="AW44" s="39"/>
      <c r="AX44" s="39"/>
      <c r="AY44" s="39"/>
      <c r="AZ44" s="170">
        <f t="shared" si="155"/>
        <v>0</v>
      </c>
      <c r="BB44" s="169"/>
      <c r="BC44" s="39"/>
      <c r="BD44" s="39">
        <f t="shared" si="156"/>
        <v>0</v>
      </c>
      <c r="BE44" s="39"/>
      <c r="BF44" s="39"/>
      <c r="BG44" s="39"/>
      <c r="BH44" s="170">
        <f t="shared" si="157"/>
        <v>0</v>
      </c>
      <c r="BJ44" s="169"/>
      <c r="BK44" s="39"/>
      <c r="BL44" s="39">
        <f t="shared" si="158"/>
        <v>0</v>
      </c>
      <c r="BM44" s="39"/>
      <c r="BN44" s="39"/>
      <c r="BO44" s="39"/>
      <c r="BP44" s="170">
        <f t="shared" si="159"/>
        <v>0</v>
      </c>
      <c r="BR44" s="169"/>
      <c r="BS44" s="39"/>
      <c r="BT44" s="39">
        <f t="shared" si="160"/>
        <v>0</v>
      </c>
      <c r="BU44" s="39"/>
      <c r="BV44" s="39"/>
      <c r="BW44" s="39"/>
      <c r="BX44" s="170">
        <f t="shared" si="161"/>
        <v>0</v>
      </c>
      <c r="BZ44" s="169"/>
      <c r="CA44" s="39"/>
      <c r="CB44" s="39">
        <f t="shared" si="162"/>
        <v>0</v>
      </c>
      <c r="CC44" s="39"/>
      <c r="CD44" s="39"/>
      <c r="CE44" s="39"/>
      <c r="CF44" s="170">
        <f t="shared" si="163"/>
        <v>0</v>
      </c>
      <c r="CH44" s="169"/>
      <c r="CI44" s="192">
        <f t="shared" si="164"/>
        <v>0</v>
      </c>
      <c r="CJ44" s="192">
        <f t="shared" si="164"/>
        <v>0</v>
      </c>
      <c r="CK44" s="192">
        <f t="shared" si="164"/>
        <v>0</v>
      </c>
      <c r="CL44" s="192">
        <f t="shared" si="164"/>
        <v>0</v>
      </c>
      <c r="CM44" s="192">
        <f t="shared" si="164"/>
        <v>0</v>
      </c>
      <c r="CN44" s="170">
        <f t="shared" si="165"/>
        <v>0</v>
      </c>
      <c r="CO44" s="243" t="str">
        <f t="shared" si="44"/>
        <v>OK</v>
      </c>
    </row>
    <row r="45" spans="1:93" ht="15.75" thickBot="1" x14ac:dyDescent="0.3">
      <c r="A45" s="17"/>
      <c r="B45" s="28" t="s">
        <v>55</v>
      </c>
      <c r="C45" s="115"/>
      <c r="D45" s="20"/>
      <c r="E45" s="178"/>
      <c r="F45" s="18"/>
      <c r="G45" s="18"/>
      <c r="H45" s="18"/>
      <c r="I45" s="18"/>
      <c r="J45" s="18"/>
      <c r="K45" s="179"/>
      <c r="L45" s="243" t="str">
        <f t="shared" si="33"/>
        <v>OK</v>
      </c>
      <c r="N45" s="178"/>
      <c r="O45" s="18"/>
      <c r="P45" s="18"/>
      <c r="Q45" s="18"/>
      <c r="R45" s="18"/>
      <c r="S45" s="18"/>
      <c r="T45" s="179"/>
      <c r="V45" s="178"/>
      <c r="W45" s="18"/>
      <c r="X45" s="18"/>
      <c r="Y45" s="18"/>
      <c r="Z45" s="18"/>
      <c r="AA45" s="18"/>
      <c r="AB45" s="179"/>
      <c r="AD45" s="178"/>
      <c r="AE45" s="18"/>
      <c r="AF45" s="18"/>
      <c r="AG45" s="18"/>
      <c r="AH45" s="18"/>
      <c r="AI45" s="18"/>
      <c r="AJ45" s="179"/>
      <c r="AL45" s="178"/>
      <c r="AM45" s="18"/>
      <c r="AN45" s="18"/>
      <c r="AO45" s="18"/>
      <c r="AP45" s="18"/>
      <c r="AQ45" s="18"/>
      <c r="AR45" s="179"/>
      <c r="AT45" s="178"/>
      <c r="AU45" s="18"/>
      <c r="AV45" s="18"/>
      <c r="AW45" s="18"/>
      <c r="AX45" s="18"/>
      <c r="AY45" s="18"/>
      <c r="AZ45" s="179"/>
      <c r="BB45" s="178"/>
      <c r="BC45" s="18"/>
      <c r="BD45" s="18"/>
      <c r="BE45" s="18"/>
      <c r="BF45" s="18"/>
      <c r="BG45" s="18"/>
      <c r="BH45" s="179"/>
      <c r="BJ45" s="178"/>
      <c r="BK45" s="18"/>
      <c r="BL45" s="18"/>
      <c r="BM45" s="18"/>
      <c r="BN45" s="18"/>
      <c r="BO45" s="18"/>
      <c r="BP45" s="179"/>
      <c r="BR45" s="178"/>
      <c r="BS45" s="18"/>
      <c r="BT45" s="18"/>
      <c r="BU45" s="18"/>
      <c r="BV45" s="18"/>
      <c r="BW45" s="18"/>
      <c r="BX45" s="179"/>
      <c r="BZ45" s="178"/>
      <c r="CA45" s="18"/>
      <c r="CB45" s="18"/>
      <c r="CC45" s="18"/>
      <c r="CD45" s="18"/>
      <c r="CE45" s="18"/>
      <c r="CF45" s="179"/>
      <c r="CH45" s="178"/>
      <c r="CI45" s="18"/>
      <c r="CJ45" s="18"/>
      <c r="CK45" s="18"/>
      <c r="CL45" s="18"/>
      <c r="CM45" s="18"/>
      <c r="CN45" s="179"/>
      <c r="CO45" s="243" t="str">
        <f t="shared" si="44"/>
        <v>OK</v>
      </c>
    </row>
    <row r="46" spans="1:93" ht="15.75" thickBot="1" x14ac:dyDescent="0.3">
      <c r="A46" s="3"/>
      <c r="B46" s="41" t="s">
        <v>56</v>
      </c>
      <c r="C46" s="226" t="s">
        <v>425</v>
      </c>
      <c r="D46" s="225" t="s">
        <v>271</v>
      </c>
      <c r="E46" s="169"/>
      <c r="F46" s="39">
        <f t="shared" ref="F46:F49" si="166">E46*$C$2</f>
        <v>0</v>
      </c>
      <c r="G46" s="39">
        <f t="shared" ref="G46:G49" si="167">F46*0.15</f>
        <v>0</v>
      </c>
      <c r="H46" s="39"/>
      <c r="I46" s="39"/>
      <c r="J46" s="39"/>
      <c r="K46" s="170">
        <f t="shared" ref="K46:K49" si="168">F46+G46+H46+I46+J46</f>
        <v>0</v>
      </c>
      <c r="L46" s="243" t="str">
        <f t="shared" si="33"/>
        <v>OK</v>
      </c>
      <c r="N46" s="169"/>
      <c r="O46" s="39">
        <f>$F$46*0.1</f>
        <v>0</v>
      </c>
      <c r="P46" s="39">
        <f t="shared" ref="P46:P49" si="169">O46*0.15</f>
        <v>0</v>
      </c>
      <c r="Q46" s="39">
        <f>$H$46*0.1</f>
        <v>0</v>
      </c>
      <c r="R46" s="39"/>
      <c r="S46" s="39"/>
      <c r="T46" s="170">
        <f t="shared" ref="T46:T49" si="170">O46+P46+Q46+R46+S46</f>
        <v>0</v>
      </c>
      <c r="V46" s="169"/>
      <c r="W46" s="39">
        <f>$F$46*0.1</f>
        <v>0</v>
      </c>
      <c r="X46" s="39">
        <f t="shared" ref="X46:X49" si="171">W46*0.15</f>
        <v>0</v>
      </c>
      <c r="Y46" s="39">
        <f>$H$46*0.1</f>
        <v>0</v>
      </c>
      <c r="Z46" s="39"/>
      <c r="AA46" s="39"/>
      <c r="AB46" s="170">
        <f t="shared" ref="AB46:AB49" si="172">W46+X46+Y46+Z46+AA46</f>
        <v>0</v>
      </c>
      <c r="AD46" s="169"/>
      <c r="AE46" s="39">
        <f>$F$46*0.1</f>
        <v>0</v>
      </c>
      <c r="AF46" s="39">
        <f t="shared" ref="AF46:AF49" si="173">AE46*0.15</f>
        <v>0</v>
      </c>
      <c r="AG46" s="39">
        <f>$H$46*0.1</f>
        <v>0</v>
      </c>
      <c r="AH46" s="39"/>
      <c r="AI46" s="39"/>
      <c r="AJ46" s="170">
        <f t="shared" ref="AJ46:AJ49" si="174">AE46+AF46+AG46+AH46+AI46</f>
        <v>0</v>
      </c>
      <c r="AL46" s="169"/>
      <c r="AM46" s="39">
        <f>$F$46*0.1</f>
        <v>0</v>
      </c>
      <c r="AN46" s="39">
        <f t="shared" ref="AN46:AN49" si="175">AM46*0.15</f>
        <v>0</v>
      </c>
      <c r="AO46" s="39">
        <f>$H$46*0.1</f>
        <v>0</v>
      </c>
      <c r="AP46" s="39"/>
      <c r="AQ46" s="39"/>
      <c r="AR46" s="170">
        <f t="shared" ref="AR46:AR49" si="176">AM46+AN46+AO46+AP46+AQ46</f>
        <v>0</v>
      </c>
      <c r="AT46" s="169"/>
      <c r="AU46" s="39">
        <f>$F$46*0.2</f>
        <v>0</v>
      </c>
      <c r="AV46" s="39">
        <f t="shared" ref="AV46:AV49" si="177">AU46*0.15</f>
        <v>0</v>
      </c>
      <c r="AW46" s="39">
        <f>$H$46*0.2</f>
        <v>0</v>
      </c>
      <c r="AX46" s="39"/>
      <c r="AY46" s="39"/>
      <c r="AZ46" s="170">
        <f t="shared" ref="AZ46:AZ49" si="178">AU46+AV46+AW46+AX46+AY46</f>
        <v>0</v>
      </c>
      <c r="BB46" s="169"/>
      <c r="BC46" s="39">
        <f>$F$46*0.1</f>
        <v>0</v>
      </c>
      <c r="BD46" s="39">
        <f t="shared" ref="BD46:BD49" si="179">BC46*0.15</f>
        <v>0</v>
      </c>
      <c r="BE46" s="39">
        <f>$H$46*0.1</f>
        <v>0</v>
      </c>
      <c r="BF46" s="39"/>
      <c r="BG46" s="39"/>
      <c r="BH46" s="170">
        <f t="shared" ref="BH46:BH49" si="180">BC46+BD46+BE46+BF46+BG46</f>
        <v>0</v>
      </c>
      <c r="BJ46" s="169"/>
      <c r="BK46" s="39">
        <f>$F$46*0.1</f>
        <v>0</v>
      </c>
      <c r="BL46" s="39">
        <f t="shared" ref="BL46:BL49" si="181">BK46*0.15</f>
        <v>0</v>
      </c>
      <c r="BM46" s="39">
        <f>$H$46*0.1</f>
        <v>0</v>
      </c>
      <c r="BN46" s="39"/>
      <c r="BO46" s="39"/>
      <c r="BP46" s="170">
        <f t="shared" ref="BP46:BP49" si="182">BK46+BL46+BM46+BN46+BO46</f>
        <v>0</v>
      </c>
      <c r="BR46" s="169"/>
      <c r="BS46" s="39">
        <f>$F$46*0.1</f>
        <v>0</v>
      </c>
      <c r="BT46" s="39">
        <f t="shared" ref="BT46:BT49" si="183">BS46*0.15</f>
        <v>0</v>
      </c>
      <c r="BU46" s="39">
        <f>$H$46*0.1</f>
        <v>0</v>
      </c>
      <c r="BV46" s="39"/>
      <c r="BW46" s="39"/>
      <c r="BX46" s="170">
        <f t="shared" ref="BX46:BX49" si="184">BS46+BT46+BU46+BV46+BW46</f>
        <v>0</v>
      </c>
      <c r="BZ46" s="169"/>
      <c r="CA46" s="39">
        <f>$F$46*0.1</f>
        <v>0</v>
      </c>
      <c r="CB46" s="39">
        <f t="shared" ref="CB46:CB49" si="185">CA46*0.15</f>
        <v>0</v>
      </c>
      <c r="CC46" s="39">
        <f>$H$46*0.1</f>
        <v>0</v>
      </c>
      <c r="CD46" s="39"/>
      <c r="CE46" s="39"/>
      <c r="CF46" s="170">
        <f t="shared" ref="CF46:CF49" si="186">CA46+CB46+CC46+CD46+CE46</f>
        <v>0</v>
      </c>
      <c r="CH46" s="169"/>
      <c r="CI46" s="192">
        <f t="shared" ref="CI46:CM49" si="187">O46+W46+AE46+AM46+AU46+BC46+BK46+BS46+CA46</f>
        <v>0</v>
      </c>
      <c r="CJ46" s="192">
        <f t="shared" si="187"/>
        <v>0</v>
      </c>
      <c r="CK46" s="192">
        <f t="shared" si="187"/>
        <v>0</v>
      </c>
      <c r="CL46" s="192">
        <f t="shared" si="187"/>
        <v>0</v>
      </c>
      <c r="CM46" s="192">
        <f t="shared" si="187"/>
        <v>0</v>
      </c>
      <c r="CN46" s="170">
        <f t="shared" ref="CN46:CN49" si="188">CI46+CJ46+CK46+CL46+CM46</f>
        <v>0</v>
      </c>
      <c r="CO46" s="243" t="str">
        <f t="shared" si="44"/>
        <v>OK</v>
      </c>
    </row>
    <row r="47" spans="1:93" ht="30.75" thickBot="1" x14ac:dyDescent="0.3">
      <c r="A47" s="3"/>
      <c r="B47" s="41" t="s">
        <v>383</v>
      </c>
      <c r="C47" s="226" t="s">
        <v>424</v>
      </c>
      <c r="D47" s="225" t="s">
        <v>41</v>
      </c>
      <c r="E47" s="169"/>
      <c r="F47" s="39">
        <f t="shared" si="166"/>
        <v>0</v>
      </c>
      <c r="G47" s="39">
        <f t="shared" si="167"/>
        <v>0</v>
      </c>
      <c r="H47" s="39"/>
      <c r="I47" s="39"/>
      <c r="J47" s="39"/>
      <c r="K47" s="170">
        <f t="shared" si="168"/>
        <v>0</v>
      </c>
      <c r="L47" s="243" t="str">
        <f t="shared" si="33"/>
        <v>OK</v>
      </c>
      <c r="N47" s="169"/>
      <c r="O47" s="39"/>
      <c r="P47" s="39">
        <f t="shared" si="169"/>
        <v>0</v>
      </c>
      <c r="Q47" s="39"/>
      <c r="R47" s="39"/>
      <c r="S47" s="39"/>
      <c r="T47" s="170">
        <f t="shared" si="170"/>
        <v>0</v>
      </c>
      <c r="V47" s="169"/>
      <c r="W47" s="39"/>
      <c r="X47" s="39">
        <f t="shared" si="171"/>
        <v>0</v>
      </c>
      <c r="Y47" s="39"/>
      <c r="Z47" s="39"/>
      <c r="AA47" s="39"/>
      <c r="AB47" s="170">
        <f t="shared" si="172"/>
        <v>0</v>
      </c>
      <c r="AD47" s="169"/>
      <c r="AE47" s="39"/>
      <c r="AF47" s="39">
        <f t="shared" si="173"/>
        <v>0</v>
      </c>
      <c r="AG47" s="39"/>
      <c r="AH47" s="39"/>
      <c r="AI47" s="39"/>
      <c r="AJ47" s="170">
        <f t="shared" si="174"/>
        <v>0</v>
      </c>
      <c r="AL47" s="169"/>
      <c r="AM47" s="39">
        <f>F47</f>
        <v>0</v>
      </c>
      <c r="AN47" s="39">
        <f t="shared" si="175"/>
        <v>0</v>
      </c>
      <c r="AO47" s="39">
        <f>H47</f>
        <v>0</v>
      </c>
      <c r="AP47" s="39"/>
      <c r="AQ47" s="39"/>
      <c r="AR47" s="170">
        <f t="shared" si="176"/>
        <v>0</v>
      </c>
      <c r="AT47" s="169"/>
      <c r="AU47" s="39"/>
      <c r="AV47" s="39">
        <f t="shared" si="177"/>
        <v>0</v>
      </c>
      <c r="AW47" s="39"/>
      <c r="AX47" s="39"/>
      <c r="AY47" s="39"/>
      <c r="AZ47" s="170">
        <f t="shared" si="178"/>
        <v>0</v>
      </c>
      <c r="BB47" s="169"/>
      <c r="BC47" s="39"/>
      <c r="BD47" s="39">
        <f t="shared" si="179"/>
        <v>0</v>
      </c>
      <c r="BE47" s="39"/>
      <c r="BF47" s="39"/>
      <c r="BG47" s="39"/>
      <c r="BH47" s="170">
        <f t="shared" si="180"/>
        <v>0</v>
      </c>
      <c r="BJ47" s="169"/>
      <c r="BK47" s="39"/>
      <c r="BL47" s="39">
        <f t="shared" si="181"/>
        <v>0</v>
      </c>
      <c r="BM47" s="39"/>
      <c r="BN47" s="39"/>
      <c r="BO47" s="39"/>
      <c r="BP47" s="170">
        <f t="shared" si="182"/>
        <v>0</v>
      </c>
      <c r="BR47" s="169"/>
      <c r="BS47" s="39"/>
      <c r="BT47" s="39">
        <f t="shared" si="183"/>
        <v>0</v>
      </c>
      <c r="BU47" s="39"/>
      <c r="BV47" s="39"/>
      <c r="BW47" s="39"/>
      <c r="BX47" s="170">
        <f t="shared" si="184"/>
        <v>0</v>
      </c>
      <c r="BZ47" s="169"/>
      <c r="CA47" s="39"/>
      <c r="CB47" s="39">
        <f t="shared" si="185"/>
        <v>0</v>
      </c>
      <c r="CC47" s="39"/>
      <c r="CD47" s="39"/>
      <c r="CE47" s="39"/>
      <c r="CF47" s="170">
        <f t="shared" si="186"/>
        <v>0</v>
      </c>
      <c r="CH47" s="169"/>
      <c r="CI47" s="192">
        <f t="shared" si="187"/>
        <v>0</v>
      </c>
      <c r="CJ47" s="192">
        <f t="shared" si="187"/>
        <v>0</v>
      </c>
      <c r="CK47" s="192">
        <f t="shared" si="187"/>
        <v>0</v>
      </c>
      <c r="CL47" s="192">
        <f t="shared" si="187"/>
        <v>0</v>
      </c>
      <c r="CM47" s="192">
        <f t="shared" si="187"/>
        <v>0</v>
      </c>
      <c r="CN47" s="170">
        <f t="shared" si="188"/>
        <v>0</v>
      </c>
      <c r="CO47" s="243" t="str">
        <f t="shared" si="44"/>
        <v>OK</v>
      </c>
    </row>
    <row r="48" spans="1:93" ht="30" customHeight="1" thickBot="1" x14ac:dyDescent="0.3">
      <c r="A48" s="3"/>
      <c r="B48" s="41" t="s">
        <v>382</v>
      </c>
      <c r="C48" s="226" t="s">
        <v>424</v>
      </c>
      <c r="D48" s="225" t="s">
        <v>41</v>
      </c>
      <c r="E48" s="169"/>
      <c r="F48" s="39">
        <f t="shared" si="166"/>
        <v>0</v>
      </c>
      <c r="G48" s="39">
        <f t="shared" si="167"/>
        <v>0</v>
      </c>
      <c r="H48" s="39"/>
      <c r="I48" s="39"/>
      <c r="J48" s="39"/>
      <c r="K48" s="170">
        <f t="shared" si="168"/>
        <v>0</v>
      </c>
      <c r="L48" s="243" t="str">
        <f t="shared" si="33"/>
        <v>OK</v>
      </c>
      <c r="N48" s="169"/>
      <c r="O48" s="39"/>
      <c r="P48" s="39">
        <f t="shared" si="169"/>
        <v>0</v>
      </c>
      <c r="Q48" s="39"/>
      <c r="R48" s="39"/>
      <c r="S48" s="39"/>
      <c r="T48" s="170">
        <f t="shared" si="170"/>
        <v>0</v>
      </c>
      <c r="V48" s="169"/>
      <c r="W48" s="39"/>
      <c r="X48" s="39">
        <f t="shared" si="171"/>
        <v>0</v>
      </c>
      <c r="Y48" s="39"/>
      <c r="Z48" s="39"/>
      <c r="AA48" s="39"/>
      <c r="AB48" s="170">
        <f t="shared" si="172"/>
        <v>0</v>
      </c>
      <c r="AD48" s="169"/>
      <c r="AE48" s="39"/>
      <c r="AF48" s="39">
        <f t="shared" si="173"/>
        <v>0</v>
      </c>
      <c r="AG48" s="39"/>
      <c r="AH48" s="39"/>
      <c r="AI48" s="39"/>
      <c r="AJ48" s="170">
        <f t="shared" si="174"/>
        <v>0</v>
      </c>
      <c r="AL48" s="169"/>
      <c r="AM48" s="39">
        <f>$F$48*0.5</f>
        <v>0</v>
      </c>
      <c r="AN48" s="39">
        <f t="shared" si="175"/>
        <v>0</v>
      </c>
      <c r="AO48" s="39">
        <f>$H$48*0.5</f>
        <v>0</v>
      </c>
      <c r="AP48" s="39"/>
      <c r="AQ48" s="39"/>
      <c r="AR48" s="170">
        <f t="shared" si="176"/>
        <v>0</v>
      </c>
      <c r="AT48" s="169"/>
      <c r="AU48" s="39">
        <f>$F$48*0.5</f>
        <v>0</v>
      </c>
      <c r="AV48" s="39">
        <f t="shared" si="177"/>
        <v>0</v>
      </c>
      <c r="AW48" s="39">
        <f>$H$48*0.5</f>
        <v>0</v>
      </c>
      <c r="AX48" s="39"/>
      <c r="AY48" s="39"/>
      <c r="AZ48" s="170">
        <f t="shared" si="178"/>
        <v>0</v>
      </c>
      <c r="BB48" s="169"/>
      <c r="BC48" s="39"/>
      <c r="BD48" s="39">
        <f t="shared" si="179"/>
        <v>0</v>
      </c>
      <c r="BE48" s="39"/>
      <c r="BF48" s="39"/>
      <c r="BG48" s="39"/>
      <c r="BH48" s="170">
        <f t="shared" si="180"/>
        <v>0</v>
      </c>
      <c r="BJ48" s="169"/>
      <c r="BK48" s="39"/>
      <c r="BL48" s="39">
        <f t="shared" si="181"/>
        <v>0</v>
      </c>
      <c r="BM48" s="39"/>
      <c r="BN48" s="39"/>
      <c r="BO48" s="39"/>
      <c r="BP48" s="170">
        <f t="shared" si="182"/>
        <v>0</v>
      </c>
      <c r="BR48" s="169"/>
      <c r="BS48" s="39"/>
      <c r="BT48" s="39">
        <f t="shared" si="183"/>
        <v>0</v>
      </c>
      <c r="BU48" s="39"/>
      <c r="BV48" s="39"/>
      <c r="BW48" s="39"/>
      <c r="BX48" s="170">
        <f t="shared" si="184"/>
        <v>0</v>
      </c>
      <c r="BZ48" s="169"/>
      <c r="CA48" s="39"/>
      <c r="CB48" s="39">
        <f t="shared" si="185"/>
        <v>0</v>
      </c>
      <c r="CC48" s="39"/>
      <c r="CD48" s="39"/>
      <c r="CE48" s="39"/>
      <c r="CF48" s="170">
        <f t="shared" si="186"/>
        <v>0</v>
      </c>
      <c r="CH48" s="169"/>
      <c r="CI48" s="192">
        <f t="shared" si="187"/>
        <v>0</v>
      </c>
      <c r="CJ48" s="192">
        <f t="shared" si="187"/>
        <v>0</v>
      </c>
      <c r="CK48" s="192">
        <f t="shared" si="187"/>
        <v>0</v>
      </c>
      <c r="CL48" s="192">
        <f t="shared" si="187"/>
        <v>0</v>
      </c>
      <c r="CM48" s="192">
        <f t="shared" si="187"/>
        <v>0</v>
      </c>
      <c r="CN48" s="170">
        <f t="shared" si="188"/>
        <v>0</v>
      </c>
      <c r="CO48" s="243" t="str">
        <f t="shared" si="44"/>
        <v>OK</v>
      </c>
    </row>
    <row r="49" spans="1:93" ht="15.75" thickBot="1" x14ac:dyDescent="0.3">
      <c r="A49" s="3"/>
      <c r="B49" s="41"/>
      <c r="C49" s="93"/>
      <c r="D49" s="7"/>
      <c r="E49" s="169"/>
      <c r="F49" s="39">
        <f t="shared" si="166"/>
        <v>0</v>
      </c>
      <c r="G49" s="39">
        <f t="shared" si="167"/>
        <v>0</v>
      </c>
      <c r="H49" s="39"/>
      <c r="I49" s="39"/>
      <c r="J49" s="39"/>
      <c r="K49" s="170">
        <f t="shared" si="168"/>
        <v>0</v>
      </c>
      <c r="L49" s="243" t="str">
        <f t="shared" si="33"/>
        <v>OK</v>
      </c>
      <c r="N49" s="169"/>
      <c r="O49" s="39"/>
      <c r="P49" s="39">
        <f t="shared" si="169"/>
        <v>0</v>
      </c>
      <c r="Q49" s="39"/>
      <c r="R49" s="39"/>
      <c r="S49" s="39"/>
      <c r="T49" s="170">
        <f t="shared" si="170"/>
        <v>0</v>
      </c>
      <c r="V49" s="169"/>
      <c r="W49" s="39"/>
      <c r="X49" s="39">
        <f t="shared" si="171"/>
        <v>0</v>
      </c>
      <c r="Y49" s="39"/>
      <c r="Z49" s="39"/>
      <c r="AA49" s="39"/>
      <c r="AB49" s="170">
        <f t="shared" si="172"/>
        <v>0</v>
      </c>
      <c r="AD49" s="169"/>
      <c r="AE49" s="39"/>
      <c r="AF49" s="39">
        <f t="shared" si="173"/>
        <v>0</v>
      </c>
      <c r="AG49" s="39"/>
      <c r="AH49" s="39"/>
      <c r="AI49" s="39"/>
      <c r="AJ49" s="170">
        <f t="shared" si="174"/>
        <v>0</v>
      </c>
      <c r="AL49" s="169"/>
      <c r="AM49" s="39"/>
      <c r="AN49" s="39">
        <f t="shared" si="175"/>
        <v>0</v>
      </c>
      <c r="AO49" s="39"/>
      <c r="AP49" s="39"/>
      <c r="AQ49" s="39"/>
      <c r="AR49" s="170">
        <f t="shared" si="176"/>
        <v>0</v>
      </c>
      <c r="AT49" s="169"/>
      <c r="AU49" s="39"/>
      <c r="AV49" s="39">
        <f t="shared" si="177"/>
        <v>0</v>
      </c>
      <c r="AW49" s="39"/>
      <c r="AX49" s="39"/>
      <c r="AY49" s="39"/>
      <c r="AZ49" s="170">
        <f t="shared" si="178"/>
        <v>0</v>
      </c>
      <c r="BB49" s="169"/>
      <c r="BC49" s="39"/>
      <c r="BD49" s="39">
        <f t="shared" si="179"/>
        <v>0</v>
      </c>
      <c r="BE49" s="39"/>
      <c r="BF49" s="39"/>
      <c r="BG49" s="39"/>
      <c r="BH49" s="170">
        <f t="shared" si="180"/>
        <v>0</v>
      </c>
      <c r="BJ49" s="169"/>
      <c r="BK49" s="39"/>
      <c r="BL49" s="39">
        <f t="shared" si="181"/>
        <v>0</v>
      </c>
      <c r="BM49" s="39"/>
      <c r="BN49" s="39"/>
      <c r="BO49" s="39"/>
      <c r="BP49" s="170">
        <f t="shared" si="182"/>
        <v>0</v>
      </c>
      <c r="BR49" s="169"/>
      <c r="BS49" s="39"/>
      <c r="BT49" s="39">
        <f t="shared" si="183"/>
        <v>0</v>
      </c>
      <c r="BU49" s="39"/>
      <c r="BV49" s="39"/>
      <c r="BW49" s="39"/>
      <c r="BX49" s="170">
        <f t="shared" si="184"/>
        <v>0</v>
      </c>
      <c r="BZ49" s="169"/>
      <c r="CA49" s="39"/>
      <c r="CB49" s="39">
        <f t="shared" si="185"/>
        <v>0</v>
      </c>
      <c r="CC49" s="39"/>
      <c r="CD49" s="39"/>
      <c r="CE49" s="39"/>
      <c r="CF49" s="170">
        <f t="shared" si="186"/>
        <v>0</v>
      </c>
      <c r="CH49" s="169"/>
      <c r="CI49" s="192">
        <f t="shared" si="187"/>
        <v>0</v>
      </c>
      <c r="CJ49" s="192">
        <f t="shared" si="187"/>
        <v>0</v>
      </c>
      <c r="CK49" s="192">
        <f t="shared" si="187"/>
        <v>0</v>
      </c>
      <c r="CL49" s="192">
        <f t="shared" si="187"/>
        <v>0</v>
      </c>
      <c r="CM49" s="192">
        <f t="shared" si="187"/>
        <v>0</v>
      </c>
      <c r="CN49" s="170">
        <f t="shared" si="188"/>
        <v>0</v>
      </c>
      <c r="CO49" s="243" t="str">
        <f t="shared" si="44"/>
        <v>OK</v>
      </c>
    </row>
    <row r="50" spans="1:93" ht="15.75" thickBot="1" x14ac:dyDescent="0.3">
      <c r="A50" s="17"/>
      <c r="B50" s="28" t="s">
        <v>62</v>
      </c>
      <c r="C50" s="115"/>
      <c r="D50" s="20"/>
      <c r="E50" s="178"/>
      <c r="F50" s="18"/>
      <c r="G50" s="18"/>
      <c r="H50" s="18"/>
      <c r="I50" s="18"/>
      <c r="J50" s="18"/>
      <c r="K50" s="179"/>
      <c r="L50" s="243" t="str">
        <f t="shared" si="33"/>
        <v>OK</v>
      </c>
      <c r="N50" s="178"/>
      <c r="O50" s="18"/>
      <c r="P50" s="18"/>
      <c r="Q50" s="18"/>
      <c r="R50" s="18"/>
      <c r="S50" s="18"/>
      <c r="T50" s="179"/>
      <c r="V50" s="178"/>
      <c r="W50" s="18"/>
      <c r="X50" s="18"/>
      <c r="Y50" s="18"/>
      <c r="Z50" s="18"/>
      <c r="AA50" s="18"/>
      <c r="AB50" s="179"/>
      <c r="AD50" s="178"/>
      <c r="AE50" s="18"/>
      <c r="AF50" s="18"/>
      <c r="AG50" s="18"/>
      <c r="AH50" s="18"/>
      <c r="AI50" s="18"/>
      <c r="AJ50" s="179"/>
      <c r="AL50" s="178"/>
      <c r="AM50" s="18"/>
      <c r="AN50" s="18"/>
      <c r="AO50" s="18"/>
      <c r="AP50" s="18"/>
      <c r="AQ50" s="18"/>
      <c r="AR50" s="179"/>
      <c r="AT50" s="178"/>
      <c r="AU50" s="18"/>
      <c r="AV50" s="18"/>
      <c r="AW50" s="18"/>
      <c r="AX50" s="18"/>
      <c r="AY50" s="18"/>
      <c r="AZ50" s="179"/>
      <c r="BB50" s="178"/>
      <c r="BC50" s="18"/>
      <c r="BD50" s="18"/>
      <c r="BE50" s="18"/>
      <c r="BF50" s="18"/>
      <c r="BG50" s="18"/>
      <c r="BH50" s="179"/>
      <c r="BJ50" s="178"/>
      <c r="BK50" s="18"/>
      <c r="BL50" s="18"/>
      <c r="BM50" s="18"/>
      <c r="BN50" s="18"/>
      <c r="BO50" s="18"/>
      <c r="BP50" s="179"/>
      <c r="BR50" s="178"/>
      <c r="BS50" s="18"/>
      <c r="BT50" s="18"/>
      <c r="BU50" s="18"/>
      <c r="BV50" s="18"/>
      <c r="BW50" s="18"/>
      <c r="BX50" s="179"/>
      <c r="BZ50" s="178"/>
      <c r="CA50" s="18"/>
      <c r="CB50" s="18"/>
      <c r="CC50" s="18"/>
      <c r="CD50" s="18"/>
      <c r="CE50" s="18"/>
      <c r="CF50" s="179"/>
      <c r="CH50" s="178"/>
      <c r="CI50" s="18"/>
      <c r="CJ50" s="18"/>
      <c r="CK50" s="18"/>
      <c r="CL50" s="18"/>
      <c r="CM50" s="18"/>
      <c r="CN50" s="179"/>
      <c r="CO50" s="243" t="str">
        <f t="shared" si="44"/>
        <v>OK</v>
      </c>
    </row>
    <row r="51" spans="1:93" ht="29.25" customHeight="1" thickBot="1" x14ac:dyDescent="0.3">
      <c r="A51" s="3"/>
      <c r="B51" s="41" t="s">
        <v>59</v>
      </c>
      <c r="C51" s="226" t="s">
        <v>424</v>
      </c>
      <c r="D51" s="225" t="s">
        <v>263</v>
      </c>
      <c r="E51" s="169">
        <v>2</v>
      </c>
      <c r="F51" s="39">
        <f t="shared" ref="F51:F60" si="189">E51*$C$2</f>
        <v>550</v>
      </c>
      <c r="G51" s="39">
        <f t="shared" ref="G51:G60" si="190">F51*0.15</f>
        <v>82.5</v>
      </c>
      <c r="H51" s="39"/>
      <c r="I51" s="39"/>
      <c r="J51" s="39"/>
      <c r="K51" s="170">
        <f t="shared" ref="K51:K60" si="191">F51+G51+H51+I51+J51</f>
        <v>632.5</v>
      </c>
      <c r="L51" s="243" t="str">
        <f t="shared" si="33"/>
        <v>OK</v>
      </c>
      <c r="N51" s="169"/>
      <c r="O51" s="39"/>
      <c r="P51" s="39">
        <f t="shared" ref="P51:P60" si="192">O51*0.15</f>
        <v>0</v>
      </c>
      <c r="Q51" s="39"/>
      <c r="R51" s="39"/>
      <c r="S51" s="39"/>
      <c r="T51" s="170">
        <f t="shared" ref="T51:T60" si="193">O51+P51+Q51+R51+S51</f>
        <v>0</v>
      </c>
      <c r="V51" s="169"/>
      <c r="W51" s="39">
        <f>$F$51*0.25</f>
        <v>137.5</v>
      </c>
      <c r="X51" s="39">
        <f t="shared" ref="X51:X60" si="194">W51*0.15</f>
        <v>20.625</v>
      </c>
      <c r="Y51" s="39"/>
      <c r="Z51" s="39"/>
      <c r="AA51" s="39"/>
      <c r="AB51" s="170">
        <f t="shared" ref="AB51:AB60" si="195">W51+X51+Y51+Z51+AA51</f>
        <v>158.125</v>
      </c>
      <c r="AD51" s="169"/>
      <c r="AE51" s="39">
        <f>$F$51*0.25</f>
        <v>137.5</v>
      </c>
      <c r="AF51" s="39">
        <f t="shared" ref="AF51:AF60" si="196">AE51*0.15</f>
        <v>20.625</v>
      </c>
      <c r="AG51" s="39"/>
      <c r="AH51" s="39"/>
      <c r="AI51" s="39"/>
      <c r="AJ51" s="170">
        <f t="shared" ref="AJ51:AJ60" si="197">AE51+AF51+AG51+AH51+AI51</f>
        <v>158.125</v>
      </c>
      <c r="AL51" s="169"/>
      <c r="AM51" s="39">
        <f>$F$51*0.25</f>
        <v>137.5</v>
      </c>
      <c r="AN51" s="39">
        <f t="shared" ref="AN51:AN60" si="198">AM51*0.15</f>
        <v>20.625</v>
      </c>
      <c r="AO51" s="39"/>
      <c r="AP51" s="39"/>
      <c r="AQ51" s="39"/>
      <c r="AR51" s="170">
        <f t="shared" ref="AR51:AR60" si="199">AM51+AN51+AO51+AP51+AQ51</f>
        <v>158.125</v>
      </c>
      <c r="AT51" s="169"/>
      <c r="AU51" s="39">
        <f>$F$51*0.25</f>
        <v>137.5</v>
      </c>
      <c r="AV51" s="39">
        <f t="shared" ref="AV51:AV60" si="200">AU51*0.15</f>
        <v>20.625</v>
      </c>
      <c r="AW51" s="39"/>
      <c r="AX51" s="39"/>
      <c r="AY51" s="39"/>
      <c r="AZ51" s="170">
        <f t="shared" ref="AZ51:AZ60" si="201">AU51+AV51+AW51+AX51+AY51</f>
        <v>158.125</v>
      </c>
      <c r="BB51" s="169"/>
      <c r="BC51" s="39"/>
      <c r="BD51" s="39">
        <f t="shared" ref="BD51:BD60" si="202">BC51*0.15</f>
        <v>0</v>
      </c>
      <c r="BE51" s="39"/>
      <c r="BF51" s="39"/>
      <c r="BG51" s="39"/>
      <c r="BH51" s="170">
        <f t="shared" ref="BH51:BH60" si="203">BC51+BD51+BE51+BF51+BG51</f>
        <v>0</v>
      </c>
      <c r="BJ51" s="169"/>
      <c r="BK51" s="39"/>
      <c r="BL51" s="39">
        <f t="shared" ref="BL51:BL60" si="204">BK51*0.15</f>
        <v>0</v>
      </c>
      <c r="BM51" s="39"/>
      <c r="BN51" s="39"/>
      <c r="BO51" s="39"/>
      <c r="BP51" s="170">
        <f t="shared" ref="BP51:BP60" si="205">BK51+BL51+BM51+BN51+BO51</f>
        <v>0</v>
      </c>
      <c r="BR51" s="169"/>
      <c r="BS51" s="39"/>
      <c r="BT51" s="39">
        <f t="shared" ref="BT51:BT60" si="206">BS51*0.15</f>
        <v>0</v>
      </c>
      <c r="BU51" s="39"/>
      <c r="BV51" s="39"/>
      <c r="BW51" s="39"/>
      <c r="BX51" s="170">
        <f t="shared" ref="BX51:BX60" si="207">BS51+BT51+BU51+BV51+BW51</f>
        <v>0</v>
      </c>
      <c r="BZ51" s="169"/>
      <c r="CA51" s="39"/>
      <c r="CB51" s="39">
        <f t="shared" ref="CB51:CB60" si="208">CA51*0.15</f>
        <v>0</v>
      </c>
      <c r="CC51" s="39"/>
      <c r="CD51" s="39"/>
      <c r="CE51" s="39"/>
      <c r="CF51" s="170">
        <f t="shared" ref="CF51:CF60" si="209">CA51+CB51+CC51+CD51+CE51</f>
        <v>0</v>
      </c>
      <c r="CH51" s="169"/>
      <c r="CI51" s="192">
        <f t="shared" ref="CI51:CM60" si="210">O51+W51+AE51+AM51+AU51+BC51+BK51+BS51+CA51</f>
        <v>550</v>
      </c>
      <c r="CJ51" s="192">
        <f t="shared" si="210"/>
        <v>82.5</v>
      </c>
      <c r="CK51" s="192">
        <f t="shared" si="210"/>
        <v>0</v>
      </c>
      <c r="CL51" s="192">
        <f t="shared" si="210"/>
        <v>0</v>
      </c>
      <c r="CM51" s="192">
        <f t="shared" si="210"/>
        <v>0</v>
      </c>
      <c r="CN51" s="170">
        <f t="shared" ref="CN51:CN60" si="211">CI51+CJ51+CK51+CL51+CM51</f>
        <v>632.5</v>
      </c>
      <c r="CO51" s="243" t="str">
        <f t="shared" si="44"/>
        <v>OK</v>
      </c>
    </row>
    <row r="52" spans="1:93" ht="15.75" thickBot="1" x14ac:dyDescent="0.3">
      <c r="A52" s="3"/>
      <c r="B52" s="41" t="s">
        <v>252</v>
      </c>
      <c r="C52" s="226" t="s">
        <v>424</v>
      </c>
      <c r="D52" s="225" t="s">
        <v>41</v>
      </c>
      <c r="E52" s="169">
        <v>1</v>
      </c>
      <c r="F52" s="39">
        <f t="shared" si="189"/>
        <v>275</v>
      </c>
      <c r="G52" s="39">
        <f t="shared" si="190"/>
        <v>41.25</v>
      </c>
      <c r="H52" s="39"/>
      <c r="I52" s="39"/>
      <c r="J52" s="39"/>
      <c r="K52" s="170">
        <f t="shared" si="191"/>
        <v>316.25</v>
      </c>
      <c r="L52" s="243" t="str">
        <f t="shared" si="33"/>
        <v>OK</v>
      </c>
      <c r="N52" s="169"/>
      <c r="O52" s="39"/>
      <c r="P52" s="39">
        <f t="shared" si="192"/>
        <v>0</v>
      </c>
      <c r="Q52" s="39"/>
      <c r="R52" s="39"/>
      <c r="S52" s="39"/>
      <c r="T52" s="170">
        <f t="shared" si="193"/>
        <v>0</v>
      </c>
      <c r="V52" s="169"/>
      <c r="W52" s="39">
        <f>$F$52*0.25</f>
        <v>68.75</v>
      </c>
      <c r="X52" s="39">
        <f t="shared" si="194"/>
        <v>10.3125</v>
      </c>
      <c r="Y52" s="39"/>
      <c r="Z52" s="39">
        <f>I52</f>
        <v>0</v>
      </c>
      <c r="AA52" s="39"/>
      <c r="AB52" s="170">
        <f t="shared" si="195"/>
        <v>79.0625</v>
      </c>
      <c r="AD52" s="169"/>
      <c r="AE52" s="39">
        <f>$F$52*0.25</f>
        <v>68.75</v>
      </c>
      <c r="AF52" s="39">
        <f t="shared" si="196"/>
        <v>10.3125</v>
      </c>
      <c r="AG52" s="39"/>
      <c r="AH52" s="39"/>
      <c r="AI52" s="39"/>
      <c r="AJ52" s="170">
        <f t="shared" si="197"/>
        <v>79.0625</v>
      </c>
      <c r="AL52" s="169"/>
      <c r="AM52" s="39">
        <f>$F$52*0.25</f>
        <v>68.75</v>
      </c>
      <c r="AN52" s="39">
        <f t="shared" si="198"/>
        <v>10.3125</v>
      </c>
      <c r="AO52" s="39"/>
      <c r="AP52" s="39"/>
      <c r="AQ52" s="39"/>
      <c r="AR52" s="170">
        <f t="shared" si="199"/>
        <v>79.0625</v>
      </c>
      <c r="AT52" s="169"/>
      <c r="AU52" s="39">
        <f>$F$52*0.25</f>
        <v>68.75</v>
      </c>
      <c r="AV52" s="39">
        <f t="shared" si="200"/>
        <v>10.3125</v>
      </c>
      <c r="AW52" s="39"/>
      <c r="AX52" s="39"/>
      <c r="AY52" s="39"/>
      <c r="AZ52" s="170">
        <f t="shared" si="201"/>
        <v>79.0625</v>
      </c>
      <c r="BB52" s="169"/>
      <c r="BC52" s="39"/>
      <c r="BD52" s="39">
        <f t="shared" si="202"/>
        <v>0</v>
      </c>
      <c r="BE52" s="39"/>
      <c r="BF52" s="39"/>
      <c r="BG52" s="39"/>
      <c r="BH52" s="170">
        <f t="shared" si="203"/>
        <v>0</v>
      </c>
      <c r="BJ52" s="169"/>
      <c r="BK52" s="39"/>
      <c r="BL52" s="39">
        <f t="shared" si="204"/>
        <v>0</v>
      </c>
      <c r="BM52" s="39"/>
      <c r="BN52" s="39"/>
      <c r="BO52" s="39"/>
      <c r="BP52" s="170">
        <f t="shared" si="205"/>
        <v>0</v>
      </c>
      <c r="BR52" s="169"/>
      <c r="BS52" s="39"/>
      <c r="BT52" s="39">
        <f t="shared" si="206"/>
        <v>0</v>
      </c>
      <c r="BU52" s="39"/>
      <c r="BV52" s="39"/>
      <c r="BW52" s="39"/>
      <c r="BX52" s="170">
        <f t="shared" si="207"/>
        <v>0</v>
      </c>
      <c r="BZ52" s="169"/>
      <c r="CA52" s="39"/>
      <c r="CB52" s="39">
        <f t="shared" si="208"/>
        <v>0</v>
      </c>
      <c r="CC52" s="39"/>
      <c r="CD52" s="39"/>
      <c r="CE52" s="39"/>
      <c r="CF52" s="170">
        <f t="shared" si="209"/>
        <v>0</v>
      </c>
      <c r="CH52" s="169"/>
      <c r="CI52" s="192">
        <f t="shared" si="210"/>
        <v>275</v>
      </c>
      <c r="CJ52" s="192">
        <f t="shared" si="210"/>
        <v>41.25</v>
      </c>
      <c r="CK52" s="192">
        <f t="shared" si="210"/>
        <v>0</v>
      </c>
      <c r="CL52" s="192">
        <f t="shared" si="210"/>
        <v>0</v>
      </c>
      <c r="CM52" s="192">
        <f t="shared" si="210"/>
        <v>0</v>
      </c>
      <c r="CN52" s="170">
        <f t="shared" si="211"/>
        <v>316.25</v>
      </c>
      <c r="CO52" s="243" t="str">
        <f t="shared" si="44"/>
        <v>OK</v>
      </c>
    </row>
    <row r="53" spans="1:93" ht="15.75" thickBot="1" x14ac:dyDescent="0.3">
      <c r="A53" s="3"/>
      <c r="B53" s="41" t="s">
        <v>257</v>
      </c>
      <c r="C53" s="226" t="s">
        <v>424</v>
      </c>
      <c r="D53" s="225" t="s">
        <v>41</v>
      </c>
      <c r="E53" s="169">
        <v>1</v>
      </c>
      <c r="F53" s="39">
        <f t="shared" si="189"/>
        <v>275</v>
      </c>
      <c r="G53" s="39">
        <f t="shared" si="190"/>
        <v>41.25</v>
      </c>
      <c r="H53" s="39"/>
      <c r="I53" s="39"/>
      <c r="J53" s="39"/>
      <c r="K53" s="170">
        <f t="shared" si="191"/>
        <v>316.25</v>
      </c>
      <c r="L53" s="243" t="str">
        <f t="shared" si="33"/>
        <v>OK</v>
      </c>
      <c r="N53" s="169"/>
      <c r="O53" s="39"/>
      <c r="P53" s="39">
        <f t="shared" si="192"/>
        <v>0</v>
      </c>
      <c r="Q53" s="39"/>
      <c r="R53" s="39"/>
      <c r="S53" s="39"/>
      <c r="T53" s="170">
        <f t="shared" si="193"/>
        <v>0</v>
      </c>
      <c r="V53" s="169"/>
      <c r="W53" s="39"/>
      <c r="X53" s="39">
        <f t="shared" si="194"/>
        <v>0</v>
      </c>
      <c r="Y53" s="39"/>
      <c r="Z53" s="39"/>
      <c r="AA53" s="39"/>
      <c r="AB53" s="170">
        <f t="shared" si="195"/>
        <v>0</v>
      </c>
      <c r="AD53" s="169"/>
      <c r="AE53" s="39"/>
      <c r="AF53" s="39">
        <f t="shared" si="196"/>
        <v>0</v>
      </c>
      <c r="AG53" s="39"/>
      <c r="AH53" s="39"/>
      <c r="AI53" s="39"/>
      <c r="AJ53" s="170">
        <f t="shared" si="197"/>
        <v>0</v>
      </c>
      <c r="AL53" s="169"/>
      <c r="AM53" s="39"/>
      <c r="AN53" s="39">
        <f t="shared" si="198"/>
        <v>0</v>
      </c>
      <c r="AO53" s="39"/>
      <c r="AP53" s="39"/>
      <c r="AQ53" s="39"/>
      <c r="AR53" s="170">
        <f t="shared" si="199"/>
        <v>0</v>
      </c>
      <c r="AT53" s="169"/>
      <c r="AU53" s="39">
        <f>F53</f>
        <v>275</v>
      </c>
      <c r="AV53" s="39">
        <f t="shared" si="200"/>
        <v>41.25</v>
      </c>
      <c r="AW53" s="39"/>
      <c r="AX53" s="39">
        <f>I53</f>
        <v>0</v>
      </c>
      <c r="AY53" s="39"/>
      <c r="AZ53" s="170">
        <f t="shared" si="201"/>
        <v>316.25</v>
      </c>
      <c r="BB53" s="169"/>
      <c r="BC53" s="39"/>
      <c r="BD53" s="39">
        <f t="shared" si="202"/>
        <v>0</v>
      </c>
      <c r="BE53" s="39"/>
      <c r="BF53" s="39"/>
      <c r="BG53" s="39"/>
      <c r="BH53" s="170">
        <f t="shared" si="203"/>
        <v>0</v>
      </c>
      <c r="BJ53" s="169"/>
      <c r="BK53" s="39"/>
      <c r="BL53" s="39">
        <f t="shared" si="204"/>
        <v>0</v>
      </c>
      <c r="BM53" s="39"/>
      <c r="BN53" s="39"/>
      <c r="BO53" s="39"/>
      <c r="BP53" s="170">
        <f t="shared" si="205"/>
        <v>0</v>
      </c>
      <c r="BR53" s="169"/>
      <c r="BS53" s="39"/>
      <c r="BT53" s="39">
        <f t="shared" si="206"/>
        <v>0</v>
      </c>
      <c r="BU53" s="39"/>
      <c r="BV53" s="39"/>
      <c r="BW53" s="39"/>
      <c r="BX53" s="170">
        <f t="shared" si="207"/>
        <v>0</v>
      </c>
      <c r="BZ53" s="169"/>
      <c r="CA53" s="39"/>
      <c r="CB53" s="39">
        <f t="shared" si="208"/>
        <v>0</v>
      </c>
      <c r="CC53" s="39"/>
      <c r="CD53" s="39"/>
      <c r="CE53" s="39"/>
      <c r="CF53" s="170">
        <f t="shared" si="209"/>
        <v>0</v>
      </c>
      <c r="CH53" s="169"/>
      <c r="CI53" s="192">
        <f t="shared" si="210"/>
        <v>275</v>
      </c>
      <c r="CJ53" s="192">
        <f t="shared" si="210"/>
        <v>41.25</v>
      </c>
      <c r="CK53" s="192">
        <f t="shared" si="210"/>
        <v>0</v>
      </c>
      <c r="CL53" s="192">
        <f t="shared" si="210"/>
        <v>0</v>
      </c>
      <c r="CM53" s="192">
        <f t="shared" si="210"/>
        <v>0</v>
      </c>
      <c r="CN53" s="170">
        <f t="shared" si="211"/>
        <v>316.25</v>
      </c>
      <c r="CO53" s="243" t="str">
        <f t="shared" si="44"/>
        <v>OK</v>
      </c>
    </row>
    <row r="54" spans="1:93" ht="31.5" customHeight="1" thickBot="1" x14ac:dyDescent="0.3">
      <c r="A54" s="3"/>
      <c r="B54" s="41" t="s">
        <v>230</v>
      </c>
      <c r="C54" s="226" t="s">
        <v>426</v>
      </c>
      <c r="D54" s="225" t="s">
        <v>41</v>
      </c>
      <c r="E54" s="169">
        <v>1</v>
      </c>
      <c r="F54" s="39">
        <f t="shared" si="189"/>
        <v>275</v>
      </c>
      <c r="G54" s="39">
        <f t="shared" si="190"/>
        <v>41.25</v>
      </c>
      <c r="H54" s="39"/>
      <c r="I54" s="39"/>
      <c r="J54" s="39"/>
      <c r="K54" s="170">
        <f t="shared" si="191"/>
        <v>316.25</v>
      </c>
      <c r="L54" s="243" t="str">
        <f t="shared" si="33"/>
        <v>OK</v>
      </c>
      <c r="N54" s="169"/>
      <c r="O54" s="39"/>
      <c r="P54" s="39">
        <f t="shared" si="192"/>
        <v>0</v>
      </c>
      <c r="Q54" s="39"/>
      <c r="R54" s="39"/>
      <c r="S54" s="39"/>
      <c r="T54" s="170">
        <f t="shared" si="193"/>
        <v>0</v>
      </c>
      <c r="V54" s="169"/>
      <c r="W54" s="39"/>
      <c r="X54" s="39">
        <f t="shared" si="194"/>
        <v>0</v>
      </c>
      <c r="Y54" s="39"/>
      <c r="Z54" s="39"/>
      <c r="AA54" s="39"/>
      <c r="AB54" s="170">
        <f t="shared" si="195"/>
        <v>0</v>
      </c>
      <c r="AD54" s="169"/>
      <c r="AE54" s="39"/>
      <c r="AF54" s="39">
        <f t="shared" si="196"/>
        <v>0</v>
      </c>
      <c r="AG54" s="39"/>
      <c r="AH54" s="39"/>
      <c r="AI54" s="39"/>
      <c r="AJ54" s="170">
        <f t="shared" si="197"/>
        <v>0</v>
      </c>
      <c r="AL54" s="169"/>
      <c r="AM54" s="39"/>
      <c r="AN54" s="39">
        <f t="shared" si="198"/>
        <v>0</v>
      </c>
      <c r="AO54" s="39"/>
      <c r="AP54" s="39"/>
      <c r="AQ54" s="39"/>
      <c r="AR54" s="170">
        <f t="shared" si="199"/>
        <v>0</v>
      </c>
      <c r="AT54" s="169"/>
      <c r="AU54" s="39">
        <f>F54</f>
        <v>275</v>
      </c>
      <c r="AV54" s="39">
        <f t="shared" si="200"/>
        <v>41.25</v>
      </c>
      <c r="AW54" s="39"/>
      <c r="AX54" s="39"/>
      <c r="AY54" s="39"/>
      <c r="AZ54" s="170">
        <f t="shared" si="201"/>
        <v>316.25</v>
      </c>
      <c r="BB54" s="169"/>
      <c r="BC54" s="39"/>
      <c r="BD54" s="39">
        <f t="shared" si="202"/>
        <v>0</v>
      </c>
      <c r="BE54" s="39"/>
      <c r="BF54" s="39"/>
      <c r="BG54" s="39"/>
      <c r="BH54" s="170">
        <f t="shared" si="203"/>
        <v>0</v>
      </c>
      <c r="BJ54" s="169"/>
      <c r="BK54" s="39"/>
      <c r="BL54" s="39">
        <f t="shared" si="204"/>
        <v>0</v>
      </c>
      <c r="BM54" s="39"/>
      <c r="BN54" s="39"/>
      <c r="BO54" s="39"/>
      <c r="BP54" s="170">
        <f t="shared" si="205"/>
        <v>0</v>
      </c>
      <c r="BR54" s="169"/>
      <c r="BS54" s="39"/>
      <c r="BT54" s="39">
        <f t="shared" si="206"/>
        <v>0</v>
      </c>
      <c r="BU54" s="39"/>
      <c r="BV54" s="39"/>
      <c r="BW54" s="39"/>
      <c r="BX54" s="170">
        <f t="shared" si="207"/>
        <v>0</v>
      </c>
      <c r="BZ54" s="169"/>
      <c r="CA54" s="39"/>
      <c r="CB54" s="39">
        <f t="shared" si="208"/>
        <v>0</v>
      </c>
      <c r="CC54" s="39"/>
      <c r="CD54" s="39"/>
      <c r="CE54" s="39"/>
      <c r="CF54" s="170">
        <f t="shared" si="209"/>
        <v>0</v>
      </c>
      <c r="CH54" s="169"/>
      <c r="CI54" s="192">
        <f t="shared" si="210"/>
        <v>275</v>
      </c>
      <c r="CJ54" s="192">
        <f t="shared" si="210"/>
        <v>41.25</v>
      </c>
      <c r="CK54" s="192">
        <f t="shared" si="210"/>
        <v>0</v>
      </c>
      <c r="CL54" s="192">
        <f t="shared" si="210"/>
        <v>0</v>
      </c>
      <c r="CM54" s="192">
        <f t="shared" si="210"/>
        <v>0</v>
      </c>
      <c r="CN54" s="170">
        <f t="shared" si="211"/>
        <v>316.25</v>
      </c>
      <c r="CO54" s="243" t="str">
        <f t="shared" si="44"/>
        <v>OK</v>
      </c>
    </row>
    <row r="55" spans="1:93" ht="30.75" hidden="1" thickBot="1" x14ac:dyDescent="0.3">
      <c r="A55" s="3"/>
      <c r="B55" s="41" t="s">
        <v>310</v>
      </c>
      <c r="C55" s="226" t="s">
        <v>251</v>
      </c>
      <c r="D55" s="225" t="s">
        <v>41</v>
      </c>
      <c r="E55" s="169"/>
      <c r="F55" s="39">
        <f t="shared" si="189"/>
        <v>0</v>
      </c>
      <c r="G55" s="39">
        <f t="shared" si="190"/>
        <v>0</v>
      </c>
      <c r="H55" s="39"/>
      <c r="I55" s="39"/>
      <c r="J55" s="39"/>
      <c r="K55" s="170">
        <f t="shared" si="191"/>
        <v>0</v>
      </c>
      <c r="L55" s="243" t="str">
        <f t="shared" si="33"/>
        <v>OK</v>
      </c>
      <c r="N55" s="169"/>
      <c r="O55" s="39"/>
      <c r="P55" s="39">
        <f t="shared" si="192"/>
        <v>0</v>
      </c>
      <c r="Q55" s="39"/>
      <c r="R55" s="39"/>
      <c r="S55" s="39"/>
      <c r="T55" s="170">
        <f t="shared" si="193"/>
        <v>0</v>
      </c>
      <c r="V55" s="169"/>
      <c r="W55" s="39"/>
      <c r="X55" s="39">
        <f t="shared" si="194"/>
        <v>0</v>
      </c>
      <c r="Y55" s="39"/>
      <c r="Z55" s="39"/>
      <c r="AA55" s="39"/>
      <c r="AB55" s="170">
        <f t="shared" si="195"/>
        <v>0</v>
      </c>
      <c r="AD55" s="169"/>
      <c r="AE55" s="39"/>
      <c r="AF55" s="39">
        <f t="shared" si="196"/>
        <v>0</v>
      </c>
      <c r="AG55" s="39"/>
      <c r="AH55" s="39"/>
      <c r="AI55" s="39"/>
      <c r="AJ55" s="170">
        <f t="shared" si="197"/>
        <v>0</v>
      </c>
      <c r="AL55" s="169"/>
      <c r="AM55" s="39"/>
      <c r="AN55" s="39">
        <f t="shared" si="198"/>
        <v>0</v>
      </c>
      <c r="AO55" s="39"/>
      <c r="AP55" s="39"/>
      <c r="AQ55" s="39"/>
      <c r="AR55" s="170">
        <f t="shared" si="199"/>
        <v>0</v>
      </c>
      <c r="AT55" s="169"/>
      <c r="AU55" s="39">
        <f>F55</f>
        <v>0</v>
      </c>
      <c r="AV55" s="39">
        <f t="shared" ref="AV55:AX56" si="212">G55</f>
        <v>0</v>
      </c>
      <c r="AW55" s="39">
        <f t="shared" si="212"/>
        <v>0</v>
      </c>
      <c r="AX55" s="39">
        <f t="shared" si="212"/>
        <v>0</v>
      </c>
      <c r="AY55" s="39"/>
      <c r="AZ55" s="170">
        <f t="shared" si="201"/>
        <v>0</v>
      </c>
      <c r="BB55" s="169"/>
      <c r="BC55" s="39"/>
      <c r="BD55" s="39">
        <f t="shared" si="202"/>
        <v>0</v>
      </c>
      <c r="BE55" s="39"/>
      <c r="BF55" s="39"/>
      <c r="BG55" s="39"/>
      <c r="BH55" s="170">
        <f t="shared" si="203"/>
        <v>0</v>
      </c>
      <c r="BJ55" s="169"/>
      <c r="BK55" s="39"/>
      <c r="BL55" s="39">
        <f t="shared" si="204"/>
        <v>0</v>
      </c>
      <c r="BM55" s="39"/>
      <c r="BN55" s="39"/>
      <c r="BO55" s="39"/>
      <c r="BP55" s="170">
        <f t="shared" si="205"/>
        <v>0</v>
      </c>
      <c r="BR55" s="169"/>
      <c r="BS55" s="39"/>
      <c r="BT55" s="39">
        <f t="shared" si="206"/>
        <v>0</v>
      </c>
      <c r="BU55" s="39"/>
      <c r="BV55" s="39"/>
      <c r="BW55" s="39"/>
      <c r="BX55" s="170">
        <f t="shared" si="207"/>
        <v>0</v>
      </c>
      <c r="BZ55" s="169"/>
      <c r="CA55" s="39"/>
      <c r="CB55" s="39">
        <f t="shared" si="208"/>
        <v>0</v>
      </c>
      <c r="CC55" s="39"/>
      <c r="CD55" s="39"/>
      <c r="CE55" s="39"/>
      <c r="CF55" s="170">
        <f t="shared" si="209"/>
        <v>0</v>
      </c>
      <c r="CH55" s="169"/>
      <c r="CI55" s="192">
        <f t="shared" si="210"/>
        <v>0</v>
      </c>
      <c r="CJ55" s="192">
        <f t="shared" si="210"/>
        <v>0</v>
      </c>
      <c r="CK55" s="192">
        <f t="shared" si="210"/>
        <v>0</v>
      </c>
      <c r="CL55" s="192">
        <f t="shared" si="210"/>
        <v>0</v>
      </c>
      <c r="CM55" s="192">
        <f t="shared" si="210"/>
        <v>0</v>
      </c>
      <c r="CN55" s="170">
        <f t="shared" si="211"/>
        <v>0</v>
      </c>
      <c r="CO55" s="243" t="str">
        <f t="shared" si="44"/>
        <v>OK</v>
      </c>
    </row>
    <row r="56" spans="1:93" ht="15.75" hidden="1" thickBot="1" x14ac:dyDescent="0.3">
      <c r="A56" s="3"/>
      <c r="B56" s="41" t="s">
        <v>64</v>
      </c>
      <c r="C56" s="225" t="s">
        <v>251</v>
      </c>
      <c r="D56" s="225" t="s">
        <v>224</v>
      </c>
      <c r="E56" s="169"/>
      <c r="F56" s="39">
        <f t="shared" si="189"/>
        <v>0</v>
      </c>
      <c r="G56" s="39">
        <f t="shared" si="190"/>
        <v>0</v>
      </c>
      <c r="H56" s="39"/>
      <c r="I56" s="39"/>
      <c r="J56" s="39"/>
      <c r="K56" s="170">
        <f t="shared" si="191"/>
        <v>0</v>
      </c>
      <c r="L56" s="243" t="str">
        <f t="shared" si="33"/>
        <v>OK</v>
      </c>
      <c r="N56" s="169"/>
      <c r="O56" s="39"/>
      <c r="P56" s="39">
        <f t="shared" si="192"/>
        <v>0</v>
      </c>
      <c r="Q56" s="39"/>
      <c r="R56" s="39"/>
      <c r="S56" s="39"/>
      <c r="T56" s="170">
        <f t="shared" si="193"/>
        <v>0</v>
      </c>
      <c r="V56" s="169"/>
      <c r="W56" s="39"/>
      <c r="X56" s="39">
        <f t="shared" si="194"/>
        <v>0</v>
      </c>
      <c r="Y56" s="39"/>
      <c r="Z56" s="39"/>
      <c r="AA56" s="39"/>
      <c r="AB56" s="170">
        <f t="shared" si="195"/>
        <v>0</v>
      </c>
      <c r="AD56" s="169"/>
      <c r="AE56" s="39"/>
      <c r="AF56" s="39">
        <f t="shared" si="196"/>
        <v>0</v>
      </c>
      <c r="AG56" s="39"/>
      <c r="AH56" s="39"/>
      <c r="AI56" s="39"/>
      <c r="AJ56" s="170">
        <f t="shared" si="197"/>
        <v>0</v>
      </c>
      <c r="AL56" s="169"/>
      <c r="AM56" s="39"/>
      <c r="AN56" s="39">
        <f t="shared" si="198"/>
        <v>0</v>
      </c>
      <c r="AO56" s="39"/>
      <c r="AP56" s="39"/>
      <c r="AQ56" s="39"/>
      <c r="AR56" s="170">
        <f t="shared" si="199"/>
        <v>0</v>
      </c>
      <c r="AT56" s="169"/>
      <c r="AU56" s="39">
        <f>F56</f>
        <v>0</v>
      </c>
      <c r="AV56" s="39">
        <f t="shared" si="212"/>
        <v>0</v>
      </c>
      <c r="AW56" s="39">
        <f t="shared" si="212"/>
        <v>0</v>
      </c>
      <c r="AX56" s="39">
        <f t="shared" si="212"/>
        <v>0</v>
      </c>
      <c r="AY56" s="39"/>
      <c r="AZ56" s="170">
        <f t="shared" si="201"/>
        <v>0</v>
      </c>
      <c r="BB56" s="169"/>
      <c r="BC56" s="39"/>
      <c r="BD56" s="39">
        <f t="shared" si="202"/>
        <v>0</v>
      </c>
      <c r="BE56" s="39"/>
      <c r="BF56" s="39"/>
      <c r="BG56" s="39"/>
      <c r="BH56" s="170">
        <f t="shared" si="203"/>
        <v>0</v>
      </c>
      <c r="BJ56" s="169"/>
      <c r="BK56" s="39"/>
      <c r="BL56" s="39">
        <f t="shared" si="204"/>
        <v>0</v>
      </c>
      <c r="BM56" s="39"/>
      <c r="BN56" s="39"/>
      <c r="BO56" s="39"/>
      <c r="BP56" s="170">
        <f t="shared" si="205"/>
        <v>0</v>
      </c>
      <c r="BR56" s="169"/>
      <c r="BS56" s="39"/>
      <c r="BT56" s="39">
        <f t="shared" si="206"/>
        <v>0</v>
      </c>
      <c r="BU56" s="39"/>
      <c r="BV56" s="39"/>
      <c r="BW56" s="39"/>
      <c r="BX56" s="170">
        <f t="shared" si="207"/>
        <v>0</v>
      </c>
      <c r="BZ56" s="169"/>
      <c r="CA56" s="39"/>
      <c r="CB56" s="39">
        <f t="shared" si="208"/>
        <v>0</v>
      </c>
      <c r="CC56" s="39"/>
      <c r="CD56" s="39"/>
      <c r="CE56" s="39"/>
      <c r="CF56" s="170">
        <f t="shared" si="209"/>
        <v>0</v>
      </c>
      <c r="CH56" s="169"/>
      <c r="CI56" s="192">
        <f t="shared" si="210"/>
        <v>0</v>
      </c>
      <c r="CJ56" s="192">
        <f t="shared" si="210"/>
        <v>0</v>
      </c>
      <c r="CK56" s="192">
        <f t="shared" si="210"/>
        <v>0</v>
      </c>
      <c r="CL56" s="192">
        <f t="shared" si="210"/>
        <v>0</v>
      </c>
      <c r="CM56" s="192">
        <f t="shared" si="210"/>
        <v>0</v>
      </c>
      <c r="CN56" s="170">
        <f t="shared" si="211"/>
        <v>0</v>
      </c>
      <c r="CO56" s="243" t="str">
        <f t="shared" si="44"/>
        <v>OK</v>
      </c>
    </row>
    <row r="57" spans="1:93" ht="15.75" thickBot="1" x14ac:dyDescent="0.3">
      <c r="A57" s="3"/>
      <c r="B57" s="41" t="s">
        <v>65</v>
      </c>
      <c r="C57" s="226" t="s">
        <v>427</v>
      </c>
      <c r="D57" s="225" t="s">
        <v>224</v>
      </c>
      <c r="E57" s="169">
        <v>3</v>
      </c>
      <c r="F57" s="39">
        <f t="shared" si="189"/>
        <v>825</v>
      </c>
      <c r="G57" s="39">
        <f t="shared" si="190"/>
        <v>123.75</v>
      </c>
      <c r="H57" s="39">
        <f>I2</f>
        <v>600</v>
      </c>
      <c r="I57" s="39"/>
      <c r="J57" s="39"/>
      <c r="K57" s="170">
        <f t="shared" si="191"/>
        <v>1548.75</v>
      </c>
      <c r="L57" s="243" t="str">
        <f t="shared" si="33"/>
        <v>OK</v>
      </c>
      <c r="N57" s="169"/>
      <c r="O57" s="39"/>
      <c r="P57" s="39">
        <f t="shared" si="192"/>
        <v>0</v>
      </c>
      <c r="Q57" s="39"/>
      <c r="R57" s="39"/>
      <c r="S57" s="39"/>
      <c r="T57" s="170">
        <f t="shared" si="193"/>
        <v>0</v>
      </c>
      <c r="V57" s="169"/>
      <c r="W57" s="39"/>
      <c r="X57" s="39">
        <f t="shared" si="194"/>
        <v>0</v>
      </c>
      <c r="Y57" s="39"/>
      <c r="Z57" s="39"/>
      <c r="AA57" s="39"/>
      <c r="AB57" s="170">
        <f t="shared" si="195"/>
        <v>0</v>
      </c>
      <c r="AD57" s="169"/>
      <c r="AE57" s="39"/>
      <c r="AF57" s="39">
        <f t="shared" si="196"/>
        <v>0</v>
      </c>
      <c r="AG57" s="39"/>
      <c r="AH57" s="39"/>
      <c r="AI57" s="39"/>
      <c r="AJ57" s="170">
        <f t="shared" si="197"/>
        <v>0</v>
      </c>
      <c r="AL57" s="169"/>
      <c r="AM57" s="39"/>
      <c r="AN57" s="39">
        <f t="shared" si="198"/>
        <v>0</v>
      </c>
      <c r="AO57" s="39"/>
      <c r="AP57" s="39"/>
      <c r="AQ57" s="39"/>
      <c r="AR57" s="170">
        <f t="shared" si="199"/>
        <v>0</v>
      </c>
      <c r="AT57" s="169"/>
      <c r="AU57" s="39"/>
      <c r="AV57" s="39">
        <f t="shared" si="200"/>
        <v>0</v>
      </c>
      <c r="AW57" s="39"/>
      <c r="AX57" s="39"/>
      <c r="AY57" s="39"/>
      <c r="AZ57" s="170">
        <f t="shared" si="201"/>
        <v>0</v>
      </c>
      <c r="BB57" s="169"/>
      <c r="BC57" s="39"/>
      <c r="BD57" s="39">
        <f t="shared" si="202"/>
        <v>0</v>
      </c>
      <c r="BE57" s="39"/>
      <c r="BF57" s="39"/>
      <c r="BG57" s="39"/>
      <c r="BH57" s="170">
        <f t="shared" si="203"/>
        <v>0</v>
      </c>
      <c r="BJ57" s="169"/>
      <c r="BK57" s="39"/>
      <c r="BL57" s="39">
        <f t="shared" si="204"/>
        <v>0</v>
      </c>
      <c r="BM57" s="39"/>
      <c r="BN57" s="39"/>
      <c r="BO57" s="39"/>
      <c r="BP57" s="170">
        <f t="shared" si="205"/>
        <v>0</v>
      </c>
      <c r="BR57" s="169"/>
      <c r="BS57" s="39"/>
      <c r="BT57" s="39">
        <f t="shared" si="206"/>
        <v>0</v>
      </c>
      <c r="BU57" s="39"/>
      <c r="BV57" s="39"/>
      <c r="BW57" s="39"/>
      <c r="BX57" s="170">
        <f t="shared" si="207"/>
        <v>0</v>
      </c>
      <c r="BZ57" s="169"/>
      <c r="CA57" s="39">
        <f>F57</f>
        <v>825</v>
      </c>
      <c r="CB57" s="39">
        <f t="shared" ref="CB57:CD57" si="213">G57</f>
        <v>123.75</v>
      </c>
      <c r="CC57" s="39">
        <f t="shared" si="213"/>
        <v>600</v>
      </c>
      <c r="CD57" s="39">
        <f t="shared" si="213"/>
        <v>0</v>
      </c>
      <c r="CE57" s="39"/>
      <c r="CF57" s="170">
        <f t="shared" si="209"/>
        <v>1548.75</v>
      </c>
      <c r="CH57" s="169"/>
      <c r="CI57" s="192">
        <f t="shared" si="210"/>
        <v>825</v>
      </c>
      <c r="CJ57" s="192">
        <f t="shared" si="210"/>
        <v>123.75</v>
      </c>
      <c r="CK57" s="192">
        <f t="shared" si="210"/>
        <v>600</v>
      </c>
      <c r="CL57" s="192">
        <f t="shared" si="210"/>
        <v>0</v>
      </c>
      <c r="CM57" s="192">
        <f t="shared" si="210"/>
        <v>0</v>
      </c>
      <c r="CN57" s="170">
        <f t="shared" si="211"/>
        <v>1548.75</v>
      </c>
      <c r="CO57" s="243" t="str">
        <f t="shared" si="44"/>
        <v>OK</v>
      </c>
    </row>
    <row r="58" spans="1:93" ht="30.75" thickBot="1" x14ac:dyDescent="0.3">
      <c r="A58" s="3"/>
      <c r="B58" s="41" t="s">
        <v>312</v>
      </c>
      <c r="C58" s="226" t="s">
        <v>428</v>
      </c>
      <c r="D58" s="225" t="s">
        <v>431</v>
      </c>
      <c r="E58" s="169">
        <v>5</v>
      </c>
      <c r="F58" s="39">
        <f t="shared" si="189"/>
        <v>1375</v>
      </c>
      <c r="G58" s="39">
        <f t="shared" si="190"/>
        <v>206.25</v>
      </c>
      <c r="H58" s="39"/>
      <c r="I58" s="39">
        <v>3000</v>
      </c>
      <c r="J58" s="39"/>
      <c r="K58" s="170">
        <f t="shared" si="191"/>
        <v>4581.25</v>
      </c>
      <c r="L58" s="243" t="str">
        <f t="shared" si="33"/>
        <v>OK</v>
      </c>
      <c r="N58" s="169"/>
      <c r="O58" s="39"/>
      <c r="P58" s="39">
        <f t="shared" si="192"/>
        <v>0</v>
      </c>
      <c r="Q58" s="39"/>
      <c r="R58" s="39"/>
      <c r="S58" s="39"/>
      <c r="T58" s="170">
        <f t="shared" si="193"/>
        <v>0</v>
      </c>
      <c r="V58" s="169"/>
      <c r="W58" s="39"/>
      <c r="X58" s="39">
        <f t="shared" si="194"/>
        <v>0</v>
      </c>
      <c r="Y58" s="39"/>
      <c r="Z58" s="39">
        <f>$I$58/2</f>
        <v>1500</v>
      </c>
      <c r="AA58" s="39"/>
      <c r="AB58" s="170">
        <f t="shared" si="195"/>
        <v>1500</v>
      </c>
      <c r="AD58" s="169"/>
      <c r="AE58" s="39">
        <f>$F$58*0.5</f>
        <v>687.5</v>
      </c>
      <c r="AF58" s="39">
        <f t="shared" si="196"/>
        <v>103.125</v>
      </c>
      <c r="AG58" s="39"/>
      <c r="AH58" s="39">
        <f>$I$58/2</f>
        <v>1500</v>
      </c>
      <c r="AI58" s="39"/>
      <c r="AJ58" s="170">
        <f t="shared" si="197"/>
        <v>2290.625</v>
      </c>
      <c r="AL58" s="169"/>
      <c r="AM58" s="39">
        <f>$F$58*0.25</f>
        <v>343.75</v>
      </c>
      <c r="AN58" s="39">
        <f t="shared" si="198"/>
        <v>51.5625</v>
      </c>
      <c r="AO58" s="39"/>
      <c r="AP58" s="39"/>
      <c r="AQ58" s="39"/>
      <c r="AR58" s="170">
        <f t="shared" si="199"/>
        <v>395.3125</v>
      </c>
      <c r="AT58" s="169"/>
      <c r="AU58" s="39">
        <f>$F$58*0.25</f>
        <v>343.75</v>
      </c>
      <c r="AV58" s="39">
        <f t="shared" si="200"/>
        <v>51.5625</v>
      </c>
      <c r="AW58" s="39"/>
      <c r="AX58" s="39"/>
      <c r="AY58" s="39"/>
      <c r="AZ58" s="170">
        <f t="shared" si="201"/>
        <v>395.3125</v>
      </c>
      <c r="BB58" s="169"/>
      <c r="BC58" s="39"/>
      <c r="BD58" s="39">
        <f t="shared" si="202"/>
        <v>0</v>
      </c>
      <c r="BE58" s="39"/>
      <c r="BF58" s="39"/>
      <c r="BG58" s="39"/>
      <c r="BH58" s="170">
        <f t="shared" si="203"/>
        <v>0</v>
      </c>
      <c r="BJ58" s="169"/>
      <c r="BK58" s="39"/>
      <c r="BL58" s="39">
        <f t="shared" si="204"/>
        <v>0</v>
      </c>
      <c r="BM58" s="39"/>
      <c r="BN58" s="39"/>
      <c r="BO58" s="39"/>
      <c r="BP58" s="170">
        <f t="shared" si="205"/>
        <v>0</v>
      </c>
      <c r="BR58" s="169"/>
      <c r="BS58" s="39"/>
      <c r="BT58" s="39">
        <f t="shared" si="206"/>
        <v>0</v>
      </c>
      <c r="BU58" s="39"/>
      <c r="BV58" s="39"/>
      <c r="BW58" s="39"/>
      <c r="BX58" s="170">
        <f t="shared" si="207"/>
        <v>0</v>
      </c>
      <c r="BZ58" s="169"/>
      <c r="CA58" s="39"/>
      <c r="CB58" s="39">
        <f t="shared" si="208"/>
        <v>0</v>
      </c>
      <c r="CC58" s="39"/>
      <c r="CD58" s="39"/>
      <c r="CE58" s="39"/>
      <c r="CF58" s="170">
        <f t="shared" si="209"/>
        <v>0</v>
      </c>
      <c r="CH58" s="169"/>
      <c r="CI58" s="192">
        <f t="shared" si="210"/>
        <v>1375</v>
      </c>
      <c r="CJ58" s="192">
        <f t="shared" si="210"/>
        <v>206.25</v>
      </c>
      <c r="CK58" s="192">
        <f t="shared" si="210"/>
        <v>0</v>
      </c>
      <c r="CL58" s="192">
        <f t="shared" si="210"/>
        <v>3000</v>
      </c>
      <c r="CM58" s="192">
        <f t="shared" si="210"/>
        <v>0</v>
      </c>
      <c r="CN58" s="170">
        <f t="shared" si="211"/>
        <v>4581.25</v>
      </c>
      <c r="CO58" s="243" t="str">
        <f t="shared" si="44"/>
        <v>OK</v>
      </c>
    </row>
    <row r="59" spans="1:93" ht="15.75" thickBot="1" x14ac:dyDescent="0.3">
      <c r="A59" s="3"/>
      <c r="B59" s="41"/>
      <c r="C59" s="93"/>
      <c r="D59" s="7"/>
      <c r="E59" s="169"/>
      <c r="F59" s="39">
        <f t="shared" si="189"/>
        <v>0</v>
      </c>
      <c r="G59" s="39">
        <f t="shared" si="190"/>
        <v>0</v>
      </c>
      <c r="H59" s="39"/>
      <c r="I59" s="39"/>
      <c r="J59" s="39"/>
      <c r="K59" s="170">
        <f t="shared" si="191"/>
        <v>0</v>
      </c>
      <c r="L59" s="243" t="str">
        <f t="shared" si="33"/>
        <v>OK</v>
      </c>
      <c r="N59" s="169"/>
      <c r="O59" s="39"/>
      <c r="P59" s="39">
        <f t="shared" si="192"/>
        <v>0</v>
      </c>
      <c r="Q59" s="39"/>
      <c r="R59" s="39"/>
      <c r="S59" s="39"/>
      <c r="T59" s="170">
        <f t="shared" si="193"/>
        <v>0</v>
      </c>
      <c r="V59" s="169"/>
      <c r="W59" s="39"/>
      <c r="X59" s="39">
        <f t="shared" si="194"/>
        <v>0</v>
      </c>
      <c r="Y59" s="39"/>
      <c r="Z59" s="39"/>
      <c r="AA59" s="39"/>
      <c r="AB59" s="170">
        <f t="shared" si="195"/>
        <v>0</v>
      </c>
      <c r="AD59" s="169"/>
      <c r="AE59" s="39"/>
      <c r="AF59" s="39">
        <f t="shared" si="196"/>
        <v>0</v>
      </c>
      <c r="AG59" s="39"/>
      <c r="AH59" s="39"/>
      <c r="AI59" s="39"/>
      <c r="AJ59" s="170">
        <f t="shared" si="197"/>
        <v>0</v>
      </c>
      <c r="AL59" s="169"/>
      <c r="AM59" s="39"/>
      <c r="AN59" s="39">
        <f t="shared" si="198"/>
        <v>0</v>
      </c>
      <c r="AO59" s="39"/>
      <c r="AP59" s="39"/>
      <c r="AQ59" s="39"/>
      <c r="AR59" s="170">
        <f t="shared" si="199"/>
        <v>0</v>
      </c>
      <c r="AT59" s="169"/>
      <c r="AU59" s="39"/>
      <c r="AV59" s="39">
        <f t="shared" si="200"/>
        <v>0</v>
      </c>
      <c r="AW59" s="39"/>
      <c r="AX59" s="39"/>
      <c r="AY59" s="39"/>
      <c r="AZ59" s="170">
        <f t="shared" si="201"/>
        <v>0</v>
      </c>
      <c r="BB59" s="169"/>
      <c r="BC59" s="39"/>
      <c r="BD59" s="39">
        <f t="shared" si="202"/>
        <v>0</v>
      </c>
      <c r="BE59" s="39"/>
      <c r="BF59" s="39"/>
      <c r="BG59" s="39"/>
      <c r="BH59" s="170">
        <f t="shared" si="203"/>
        <v>0</v>
      </c>
      <c r="BJ59" s="169"/>
      <c r="BK59" s="39"/>
      <c r="BL59" s="39">
        <f t="shared" si="204"/>
        <v>0</v>
      </c>
      <c r="BM59" s="39"/>
      <c r="BN59" s="39"/>
      <c r="BO59" s="39"/>
      <c r="BP59" s="170">
        <f t="shared" si="205"/>
        <v>0</v>
      </c>
      <c r="BR59" s="169"/>
      <c r="BS59" s="39"/>
      <c r="BT59" s="39">
        <f t="shared" si="206"/>
        <v>0</v>
      </c>
      <c r="BU59" s="39"/>
      <c r="BV59" s="39"/>
      <c r="BW59" s="39"/>
      <c r="BX59" s="170">
        <f t="shared" si="207"/>
        <v>0</v>
      </c>
      <c r="BZ59" s="169"/>
      <c r="CA59" s="39"/>
      <c r="CB59" s="39">
        <f t="shared" si="208"/>
        <v>0</v>
      </c>
      <c r="CC59" s="39"/>
      <c r="CD59" s="39"/>
      <c r="CE59" s="39"/>
      <c r="CF59" s="170">
        <f t="shared" si="209"/>
        <v>0</v>
      </c>
      <c r="CH59" s="169"/>
      <c r="CI59" s="192">
        <f t="shared" si="210"/>
        <v>0</v>
      </c>
      <c r="CJ59" s="192">
        <f t="shared" si="210"/>
        <v>0</v>
      </c>
      <c r="CK59" s="192">
        <f t="shared" si="210"/>
        <v>0</v>
      </c>
      <c r="CL59" s="192">
        <f t="shared" si="210"/>
        <v>0</v>
      </c>
      <c r="CM59" s="192">
        <f t="shared" si="210"/>
        <v>0</v>
      </c>
      <c r="CN59" s="170">
        <f t="shared" si="211"/>
        <v>0</v>
      </c>
      <c r="CO59" s="243" t="str">
        <f t="shared" si="44"/>
        <v>OK</v>
      </c>
    </row>
    <row r="60" spans="1:93" ht="15.75" thickBot="1" x14ac:dyDescent="0.3">
      <c r="A60" s="3"/>
      <c r="B60" s="41"/>
      <c r="C60" s="93"/>
      <c r="D60" s="7"/>
      <c r="E60" s="169"/>
      <c r="F60" s="39">
        <f t="shared" si="189"/>
        <v>0</v>
      </c>
      <c r="G60" s="39">
        <f t="shared" si="190"/>
        <v>0</v>
      </c>
      <c r="H60" s="39"/>
      <c r="I60" s="39"/>
      <c r="J60" s="39"/>
      <c r="K60" s="170">
        <f t="shared" si="191"/>
        <v>0</v>
      </c>
      <c r="L60" s="243" t="str">
        <f t="shared" si="33"/>
        <v>OK</v>
      </c>
      <c r="N60" s="169"/>
      <c r="O60" s="39"/>
      <c r="P60" s="39">
        <f t="shared" si="192"/>
        <v>0</v>
      </c>
      <c r="Q60" s="39"/>
      <c r="R60" s="39"/>
      <c r="S60" s="39"/>
      <c r="T60" s="170">
        <f t="shared" si="193"/>
        <v>0</v>
      </c>
      <c r="V60" s="169"/>
      <c r="W60" s="39"/>
      <c r="X60" s="39">
        <f t="shared" si="194"/>
        <v>0</v>
      </c>
      <c r="Y60" s="39"/>
      <c r="Z60" s="39"/>
      <c r="AA60" s="39"/>
      <c r="AB60" s="170">
        <f t="shared" si="195"/>
        <v>0</v>
      </c>
      <c r="AD60" s="169"/>
      <c r="AE60" s="39"/>
      <c r="AF60" s="39">
        <f t="shared" si="196"/>
        <v>0</v>
      </c>
      <c r="AG60" s="39"/>
      <c r="AH60" s="39"/>
      <c r="AI60" s="39"/>
      <c r="AJ60" s="170">
        <f t="shared" si="197"/>
        <v>0</v>
      </c>
      <c r="AL60" s="169"/>
      <c r="AM60" s="39"/>
      <c r="AN60" s="39">
        <f t="shared" si="198"/>
        <v>0</v>
      </c>
      <c r="AO60" s="39"/>
      <c r="AP60" s="39"/>
      <c r="AQ60" s="39"/>
      <c r="AR60" s="170">
        <f t="shared" si="199"/>
        <v>0</v>
      </c>
      <c r="AT60" s="169"/>
      <c r="AU60" s="39"/>
      <c r="AV60" s="39">
        <f t="shared" si="200"/>
        <v>0</v>
      </c>
      <c r="AW60" s="39"/>
      <c r="AX60" s="39"/>
      <c r="AY60" s="39"/>
      <c r="AZ60" s="170">
        <f t="shared" si="201"/>
        <v>0</v>
      </c>
      <c r="BB60" s="169"/>
      <c r="BC60" s="39"/>
      <c r="BD60" s="39">
        <f t="shared" si="202"/>
        <v>0</v>
      </c>
      <c r="BE60" s="39"/>
      <c r="BF60" s="39"/>
      <c r="BG60" s="39"/>
      <c r="BH60" s="170">
        <f t="shared" si="203"/>
        <v>0</v>
      </c>
      <c r="BJ60" s="169"/>
      <c r="BK60" s="39"/>
      <c r="BL60" s="39">
        <f t="shared" si="204"/>
        <v>0</v>
      </c>
      <c r="BM60" s="39"/>
      <c r="BN60" s="39"/>
      <c r="BO60" s="39"/>
      <c r="BP60" s="170">
        <f t="shared" si="205"/>
        <v>0</v>
      </c>
      <c r="BR60" s="169"/>
      <c r="BS60" s="39"/>
      <c r="BT60" s="39">
        <f t="shared" si="206"/>
        <v>0</v>
      </c>
      <c r="BU60" s="39"/>
      <c r="BV60" s="39"/>
      <c r="BW60" s="39"/>
      <c r="BX60" s="170">
        <f t="shared" si="207"/>
        <v>0</v>
      </c>
      <c r="BZ60" s="169"/>
      <c r="CA60" s="39"/>
      <c r="CB60" s="39">
        <f t="shared" si="208"/>
        <v>0</v>
      </c>
      <c r="CC60" s="39"/>
      <c r="CD60" s="39"/>
      <c r="CE60" s="39"/>
      <c r="CF60" s="170">
        <f t="shared" si="209"/>
        <v>0</v>
      </c>
      <c r="CH60" s="169"/>
      <c r="CI60" s="192">
        <f t="shared" si="210"/>
        <v>0</v>
      </c>
      <c r="CJ60" s="192">
        <f t="shared" si="210"/>
        <v>0</v>
      </c>
      <c r="CK60" s="192">
        <f t="shared" si="210"/>
        <v>0</v>
      </c>
      <c r="CL60" s="192">
        <f t="shared" si="210"/>
        <v>0</v>
      </c>
      <c r="CM60" s="192">
        <f t="shared" si="210"/>
        <v>0</v>
      </c>
      <c r="CN60" s="170">
        <f t="shared" si="211"/>
        <v>0</v>
      </c>
      <c r="CO60" s="243" t="str">
        <f t="shared" si="44"/>
        <v>OK</v>
      </c>
    </row>
    <row r="61" spans="1:93" ht="16.5" thickBot="1" x14ac:dyDescent="0.3">
      <c r="A61" s="4"/>
      <c r="B61" s="25" t="s">
        <v>83</v>
      </c>
      <c r="C61" s="150"/>
      <c r="D61" s="6"/>
      <c r="E61" s="176"/>
      <c r="F61" s="51">
        <f>SUM(F35:F60)</f>
        <v>7700</v>
      </c>
      <c r="G61" s="51">
        <f t="shared" ref="G61:K61" si="214">SUM(G35:G60)</f>
        <v>1155</v>
      </c>
      <c r="H61" s="51">
        <f t="shared" si="214"/>
        <v>600</v>
      </c>
      <c r="I61" s="51">
        <f t="shared" si="214"/>
        <v>5300</v>
      </c>
      <c r="J61" s="51">
        <f t="shared" si="214"/>
        <v>0</v>
      </c>
      <c r="K61" s="180">
        <f t="shared" si="214"/>
        <v>14755</v>
      </c>
      <c r="L61" s="243" t="str">
        <f t="shared" si="33"/>
        <v>OK</v>
      </c>
      <c r="N61" s="176"/>
      <c r="O61" s="51">
        <f>SUM(O35:O60)</f>
        <v>2062.5</v>
      </c>
      <c r="P61" s="51">
        <f t="shared" ref="P61:T61" si="215">SUM(P35:P60)</f>
        <v>309.375</v>
      </c>
      <c r="Q61" s="51">
        <f t="shared" si="215"/>
        <v>0</v>
      </c>
      <c r="R61" s="51">
        <f t="shared" si="215"/>
        <v>300</v>
      </c>
      <c r="S61" s="51">
        <f t="shared" si="215"/>
        <v>0</v>
      </c>
      <c r="T61" s="180">
        <f t="shared" si="215"/>
        <v>2671.875</v>
      </c>
      <c r="V61" s="176"/>
      <c r="W61" s="51">
        <f>SUM(W35:W60)</f>
        <v>948.75</v>
      </c>
      <c r="X61" s="51">
        <f t="shared" ref="X61:AB61" si="216">SUM(X35:X60)</f>
        <v>142.3125</v>
      </c>
      <c r="Y61" s="51">
        <f t="shared" si="216"/>
        <v>0</v>
      </c>
      <c r="Z61" s="51">
        <f t="shared" si="216"/>
        <v>3500</v>
      </c>
      <c r="AA61" s="51">
        <f t="shared" si="216"/>
        <v>0</v>
      </c>
      <c r="AB61" s="180">
        <f t="shared" si="216"/>
        <v>4591.0625</v>
      </c>
      <c r="AD61" s="176"/>
      <c r="AE61" s="51">
        <f>SUM(AE35:AE60)</f>
        <v>1223.75</v>
      </c>
      <c r="AF61" s="51">
        <f t="shared" ref="AF61:AJ61" si="217">SUM(AF35:AF60)</f>
        <v>183.5625</v>
      </c>
      <c r="AG61" s="51">
        <f t="shared" si="217"/>
        <v>0</v>
      </c>
      <c r="AH61" s="51">
        <f t="shared" si="217"/>
        <v>1500</v>
      </c>
      <c r="AI61" s="51">
        <f t="shared" si="217"/>
        <v>0</v>
      </c>
      <c r="AJ61" s="180">
        <f t="shared" si="217"/>
        <v>2907.3125</v>
      </c>
      <c r="AL61" s="176"/>
      <c r="AM61" s="51">
        <f>SUM(AM35:AM60)</f>
        <v>880</v>
      </c>
      <c r="AN61" s="51">
        <f t="shared" ref="AN61:AR61" si="218">SUM(AN35:AN60)</f>
        <v>132</v>
      </c>
      <c r="AO61" s="51">
        <f t="shared" si="218"/>
        <v>0</v>
      </c>
      <c r="AP61" s="51">
        <f t="shared" si="218"/>
        <v>0</v>
      </c>
      <c r="AQ61" s="51">
        <f t="shared" si="218"/>
        <v>0</v>
      </c>
      <c r="AR61" s="180">
        <f t="shared" si="218"/>
        <v>1012</v>
      </c>
      <c r="AT61" s="176"/>
      <c r="AU61" s="51">
        <f>SUM(AU35:AU60)</f>
        <v>1430</v>
      </c>
      <c r="AV61" s="51">
        <f t="shared" ref="AV61:AZ61" si="219">SUM(AV35:AV60)</f>
        <v>214.5</v>
      </c>
      <c r="AW61" s="51">
        <f t="shared" si="219"/>
        <v>0</v>
      </c>
      <c r="AX61" s="51">
        <f t="shared" si="219"/>
        <v>0</v>
      </c>
      <c r="AY61" s="51">
        <f t="shared" si="219"/>
        <v>0</v>
      </c>
      <c r="AZ61" s="180">
        <f t="shared" si="219"/>
        <v>1644.5</v>
      </c>
      <c r="BB61" s="176"/>
      <c r="BC61" s="51">
        <f>SUM(BC35:BC60)</f>
        <v>82.5</v>
      </c>
      <c r="BD61" s="51">
        <f t="shared" ref="BD61:BH61" si="220">SUM(BD35:BD60)</f>
        <v>12.375</v>
      </c>
      <c r="BE61" s="51">
        <f t="shared" si="220"/>
        <v>0</v>
      </c>
      <c r="BF61" s="51">
        <f t="shared" si="220"/>
        <v>0</v>
      </c>
      <c r="BG61" s="51">
        <f t="shared" si="220"/>
        <v>0</v>
      </c>
      <c r="BH61" s="180">
        <f t="shared" si="220"/>
        <v>94.875</v>
      </c>
      <c r="BJ61" s="176"/>
      <c r="BK61" s="51">
        <f>SUM(BK35:BK60)</f>
        <v>82.5</v>
      </c>
      <c r="BL61" s="51">
        <f t="shared" ref="BL61:BP61" si="221">SUM(BL35:BL60)</f>
        <v>12.375</v>
      </c>
      <c r="BM61" s="51">
        <f t="shared" si="221"/>
        <v>0</v>
      </c>
      <c r="BN61" s="51">
        <f t="shared" si="221"/>
        <v>0</v>
      </c>
      <c r="BO61" s="51">
        <f t="shared" si="221"/>
        <v>0</v>
      </c>
      <c r="BP61" s="180">
        <f t="shared" si="221"/>
        <v>94.875</v>
      </c>
      <c r="BR61" s="176"/>
      <c r="BS61" s="51">
        <f>SUM(BS35:BS60)</f>
        <v>82.5</v>
      </c>
      <c r="BT61" s="51">
        <f t="shared" ref="BT61:BX61" si="222">SUM(BT35:BT60)</f>
        <v>12.375</v>
      </c>
      <c r="BU61" s="51">
        <f t="shared" si="222"/>
        <v>0</v>
      </c>
      <c r="BV61" s="51">
        <f t="shared" si="222"/>
        <v>0</v>
      </c>
      <c r="BW61" s="51">
        <f t="shared" si="222"/>
        <v>0</v>
      </c>
      <c r="BX61" s="180">
        <f t="shared" si="222"/>
        <v>94.875</v>
      </c>
      <c r="BZ61" s="176"/>
      <c r="CA61" s="51">
        <f>SUM(CA35:CA60)</f>
        <v>907.5</v>
      </c>
      <c r="CB61" s="51">
        <f t="shared" ref="CB61:CF61" si="223">SUM(CB35:CB60)</f>
        <v>136.125</v>
      </c>
      <c r="CC61" s="51">
        <f t="shared" si="223"/>
        <v>600</v>
      </c>
      <c r="CD61" s="51">
        <f t="shared" si="223"/>
        <v>0</v>
      </c>
      <c r="CE61" s="51">
        <f t="shared" si="223"/>
        <v>0</v>
      </c>
      <c r="CF61" s="180">
        <f t="shared" si="223"/>
        <v>1643.625</v>
      </c>
      <c r="CH61" s="176"/>
      <c r="CI61" s="51">
        <f>SUM(CI35:CI60)</f>
        <v>7700</v>
      </c>
      <c r="CJ61" s="51">
        <f t="shared" ref="CJ61:CN61" si="224">SUM(CJ35:CJ60)</f>
        <v>1155</v>
      </c>
      <c r="CK61" s="51">
        <f t="shared" si="224"/>
        <v>600</v>
      </c>
      <c r="CL61" s="51">
        <f t="shared" si="224"/>
        <v>5300</v>
      </c>
      <c r="CM61" s="51">
        <f t="shared" si="224"/>
        <v>0</v>
      </c>
      <c r="CN61" s="180">
        <f t="shared" si="224"/>
        <v>14755</v>
      </c>
      <c r="CO61" s="243" t="str">
        <f t="shared" si="44"/>
        <v>OK</v>
      </c>
    </row>
    <row r="62" spans="1:93" ht="16.5" thickBot="1" x14ac:dyDescent="0.3">
      <c r="A62" s="22"/>
      <c r="B62" s="49" t="s">
        <v>68</v>
      </c>
      <c r="C62" s="151"/>
      <c r="D62" s="24"/>
      <c r="E62" s="181"/>
      <c r="F62" s="22"/>
      <c r="G62" s="22"/>
      <c r="H62" s="22"/>
      <c r="I62" s="22"/>
      <c r="J62" s="22"/>
      <c r="K62" s="182"/>
      <c r="L62" s="243" t="str">
        <f t="shared" si="33"/>
        <v>OK</v>
      </c>
      <c r="N62" s="181"/>
      <c r="O62" s="22"/>
      <c r="P62" s="22"/>
      <c r="Q62" s="22"/>
      <c r="R62" s="22"/>
      <c r="S62" s="22"/>
      <c r="T62" s="182"/>
      <c r="V62" s="181"/>
      <c r="W62" s="22"/>
      <c r="X62" s="22"/>
      <c r="Y62" s="22"/>
      <c r="Z62" s="22"/>
      <c r="AA62" s="22"/>
      <c r="AB62" s="182"/>
      <c r="AD62" s="181"/>
      <c r="AE62" s="22"/>
      <c r="AF62" s="22"/>
      <c r="AG62" s="22"/>
      <c r="AH62" s="22"/>
      <c r="AI62" s="22"/>
      <c r="AJ62" s="182"/>
      <c r="AL62" s="181"/>
      <c r="AM62" s="22"/>
      <c r="AN62" s="22"/>
      <c r="AO62" s="22"/>
      <c r="AP62" s="22"/>
      <c r="AQ62" s="22"/>
      <c r="AR62" s="182"/>
      <c r="AT62" s="181"/>
      <c r="AU62" s="22"/>
      <c r="AV62" s="22"/>
      <c r="AW62" s="22"/>
      <c r="AX62" s="22"/>
      <c r="AY62" s="22"/>
      <c r="AZ62" s="182"/>
      <c r="BB62" s="181"/>
      <c r="BC62" s="22"/>
      <c r="BD62" s="22"/>
      <c r="BE62" s="22"/>
      <c r="BF62" s="22"/>
      <c r="BG62" s="22"/>
      <c r="BH62" s="182"/>
      <c r="BJ62" s="181"/>
      <c r="BK62" s="22"/>
      <c r="BL62" s="22"/>
      <c r="BM62" s="22"/>
      <c r="BN62" s="22"/>
      <c r="BO62" s="22"/>
      <c r="BP62" s="182"/>
      <c r="BR62" s="181"/>
      <c r="BS62" s="22"/>
      <c r="BT62" s="22"/>
      <c r="BU62" s="22"/>
      <c r="BV62" s="22"/>
      <c r="BW62" s="22"/>
      <c r="BX62" s="182"/>
      <c r="BZ62" s="181"/>
      <c r="CA62" s="22"/>
      <c r="CB62" s="22"/>
      <c r="CC62" s="22"/>
      <c r="CD62" s="22"/>
      <c r="CE62" s="22"/>
      <c r="CF62" s="182"/>
      <c r="CH62" s="181"/>
      <c r="CI62" s="22"/>
      <c r="CJ62" s="22"/>
      <c r="CK62" s="22"/>
      <c r="CL62" s="22"/>
      <c r="CM62" s="22"/>
      <c r="CN62" s="182"/>
      <c r="CO62" s="243" t="str">
        <f t="shared" si="44"/>
        <v>OK</v>
      </c>
    </row>
    <row r="63" spans="1:93" ht="15.75" thickBot="1" x14ac:dyDescent="0.3">
      <c r="A63" s="80"/>
      <c r="B63" s="136" t="s">
        <v>316</v>
      </c>
      <c r="C63" s="136"/>
      <c r="D63" s="137"/>
      <c r="E63" s="183"/>
      <c r="F63" s="29"/>
      <c r="G63" s="29"/>
      <c r="H63" s="29"/>
      <c r="I63" s="29"/>
      <c r="J63" s="29"/>
      <c r="K63" s="184"/>
      <c r="L63" s="243" t="str">
        <f t="shared" si="33"/>
        <v>OK</v>
      </c>
      <c r="N63" s="183"/>
      <c r="O63" s="29"/>
      <c r="P63" s="29"/>
      <c r="Q63" s="29"/>
      <c r="R63" s="29"/>
      <c r="S63" s="29"/>
      <c r="T63" s="184"/>
      <c r="V63" s="183"/>
      <c r="W63" s="29"/>
      <c r="X63" s="29"/>
      <c r="Y63" s="29"/>
      <c r="Z63" s="29"/>
      <c r="AA63" s="29"/>
      <c r="AB63" s="184"/>
      <c r="AD63" s="183"/>
      <c r="AE63" s="29"/>
      <c r="AF63" s="29"/>
      <c r="AG63" s="29"/>
      <c r="AH63" s="29"/>
      <c r="AI63" s="29"/>
      <c r="AJ63" s="184"/>
      <c r="AL63" s="183"/>
      <c r="AM63" s="29"/>
      <c r="AN63" s="29"/>
      <c r="AO63" s="29"/>
      <c r="AP63" s="29"/>
      <c r="AQ63" s="29"/>
      <c r="AR63" s="184"/>
      <c r="AT63" s="183"/>
      <c r="AU63" s="29"/>
      <c r="AV63" s="29"/>
      <c r="AW63" s="29"/>
      <c r="AX63" s="29"/>
      <c r="AY63" s="29"/>
      <c r="AZ63" s="184"/>
      <c r="BB63" s="183"/>
      <c r="BC63" s="29"/>
      <c r="BD63" s="29"/>
      <c r="BE63" s="29"/>
      <c r="BF63" s="29"/>
      <c r="BG63" s="29"/>
      <c r="BH63" s="184"/>
      <c r="BJ63" s="183"/>
      <c r="BK63" s="29"/>
      <c r="BL63" s="29"/>
      <c r="BM63" s="29"/>
      <c r="BN63" s="29"/>
      <c r="BO63" s="29"/>
      <c r="BP63" s="184"/>
      <c r="BR63" s="183"/>
      <c r="BS63" s="29"/>
      <c r="BT63" s="29"/>
      <c r="BU63" s="29"/>
      <c r="BV63" s="29"/>
      <c r="BW63" s="29"/>
      <c r="BX63" s="184"/>
      <c r="BZ63" s="183"/>
      <c r="CA63" s="29"/>
      <c r="CB63" s="29"/>
      <c r="CC63" s="29"/>
      <c r="CD63" s="29"/>
      <c r="CE63" s="29"/>
      <c r="CF63" s="184"/>
      <c r="CH63" s="183"/>
      <c r="CI63" s="29"/>
      <c r="CJ63" s="29"/>
      <c r="CK63" s="29"/>
      <c r="CL63" s="29"/>
      <c r="CM63" s="29"/>
      <c r="CN63" s="184"/>
      <c r="CO63" s="243" t="str">
        <f t="shared" si="44"/>
        <v>OK</v>
      </c>
    </row>
    <row r="64" spans="1:93" ht="15.75" thickBot="1" x14ac:dyDescent="0.3">
      <c r="A64" s="3"/>
      <c r="B64" s="41" t="s">
        <v>317</v>
      </c>
      <c r="C64" s="225" t="s">
        <v>223</v>
      </c>
      <c r="D64" s="225" t="s">
        <v>224</v>
      </c>
      <c r="E64" s="169">
        <v>2</v>
      </c>
      <c r="F64" s="39">
        <f t="shared" ref="F64:F68" si="225">E64*$C$2</f>
        <v>550</v>
      </c>
      <c r="G64" s="39">
        <f t="shared" ref="G64:G112" si="226">F64*0.15</f>
        <v>82.5</v>
      </c>
      <c r="H64" s="39"/>
      <c r="I64" s="39"/>
      <c r="J64" s="39"/>
      <c r="K64" s="170">
        <f t="shared" ref="K64:K112" si="227">F64+G64+H64+I64+J64</f>
        <v>632.5</v>
      </c>
      <c r="L64" s="243" t="str">
        <f t="shared" si="33"/>
        <v>OK</v>
      </c>
      <c r="N64" s="169"/>
      <c r="O64" s="39">
        <f>F64</f>
        <v>550</v>
      </c>
      <c r="P64" s="39">
        <f t="shared" ref="P64:P68" si="228">O64*0.15</f>
        <v>82.5</v>
      </c>
      <c r="Q64" s="39"/>
      <c r="R64" s="39"/>
      <c r="S64" s="39"/>
      <c r="T64" s="170">
        <f t="shared" ref="T64:T68" si="229">O64+P64+Q64+R64+S64</f>
        <v>632.5</v>
      </c>
      <c r="V64" s="169"/>
      <c r="W64" s="39"/>
      <c r="X64" s="39">
        <f t="shared" ref="X64:X68" si="230">W64*0.15</f>
        <v>0</v>
      </c>
      <c r="Y64" s="39"/>
      <c r="Z64" s="39">
        <f>$I$64*0.2</f>
        <v>0</v>
      </c>
      <c r="AA64" s="39"/>
      <c r="AB64" s="170">
        <f t="shared" ref="AB64:AB68" si="231">W64+X64+Y64+Z64+AA64</f>
        <v>0</v>
      </c>
      <c r="AD64" s="169"/>
      <c r="AE64" s="39"/>
      <c r="AF64" s="39">
        <f t="shared" ref="AF64:AF68" si="232">AE64*0.15</f>
        <v>0</v>
      </c>
      <c r="AG64" s="39"/>
      <c r="AH64" s="39">
        <f>$I$64*0.2</f>
        <v>0</v>
      </c>
      <c r="AI64" s="39"/>
      <c r="AJ64" s="170">
        <f t="shared" ref="AJ64:AJ68" si="233">AE64+AF64+AG64+AH64+AI64</f>
        <v>0</v>
      </c>
      <c r="AL64" s="169"/>
      <c r="AM64" s="39"/>
      <c r="AN64" s="39">
        <f t="shared" ref="AN64:AN68" si="234">AM64*0.15</f>
        <v>0</v>
      </c>
      <c r="AO64" s="39"/>
      <c r="AP64" s="39">
        <f>$I$64*0.2</f>
        <v>0</v>
      </c>
      <c r="AQ64" s="39"/>
      <c r="AR64" s="170">
        <f t="shared" ref="AR64:AR68" si="235">AM64+AN64+AO64+AP64+AQ64</f>
        <v>0</v>
      </c>
      <c r="AT64" s="169"/>
      <c r="AU64" s="39"/>
      <c r="AV64" s="39">
        <f t="shared" ref="AV64:AV68" si="236">AU64*0.15</f>
        <v>0</v>
      </c>
      <c r="AW64" s="39"/>
      <c r="AX64" s="39">
        <f>$I$64*0.2</f>
        <v>0</v>
      </c>
      <c r="AY64" s="39"/>
      <c r="AZ64" s="170">
        <f t="shared" ref="AZ64:AZ68" si="237">AU64+AV64+AW64+AX64+AY64</f>
        <v>0</v>
      </c>
      <c r="BB64" s="169"/>
      <c r="BC64" s="39"/>
      <c r="BD64" s="39">
        <f t="shared" ref="BD64:BD68" si="238">BC64*0.15</f>
        <v>0</v>
      </c>
      <c r="BE64" s="39"/>
      <c r="BF64" s="39">
        <f>$I$64*0.1</f>
        <v>0</v>
      </c>
      <c r="BG64" s="39"/>
      <c r="BH64" s="170">
        <f t="shared" ref="BH64:BH68" si="239">BC64+BD64+BE64+BF64+BG64</f>
        <v>0</v>
      </c>
      <c r="BJ64" s="169"/>
      <c r="BK64" s="39"/>
      <c r="BL64" s="39">
        <f t="shared" ref="BL64:BL68" si="240">BK64*0.15</f>
        <v>0</v>
      </c>
      <c r="BM64" s="39"/>
      <c r="BN64" s="39"/>
      <c r="BO64" s="39"/>
      <c r="BP64" s="170">
        <f t="shared" ref="BP64:BP68" si="241">BK64+BL64+BM64+BN64+BO64</f>
        <v>0</v>
      </c>
      <c r="BR64" s="169"/>
      <c r="BS64" s="39"/>
      <c r="BT64" s="39">
        <f t="shared" ref="BT64:BT68" si="242">BS64*0.15</f>
        <v>0</v>
      </c>
      <c r="BU64" s="39"/>
      <c r="BV64" s="39">
        <f>$I$64*0.1</f>
        <v>0</v>
      </c>
      <c r="BW64" s="39"/>
      <c r="BX64" s="170">
        <f t="shared" ref="BX64:BX68" si="243">BS64+BT64+BU64+BV64+BW64</f>
        <v>0</v>
      </c>
      <c r="BZ64" s="169"/>
      <c r="CA64" s="39"/>
      <c r="CB64" s="39">
        <f t="shared" ref="CB64:CB68" si="244">CA64*0.15</f>
        <v>0</v>
      </c>
      <c r="CC64" s="39"/>
      <c r="CD64" s="39"/>
      <c r="CE64" s="39"/>
      <c r="CF64" s="170">
        <f t="shared" ref="CF64:CF68" si="245">CA64+CB64+CC64+CD64+CE64</f>
        <v>0</v>
      </c>
      <c r="CH64" s="169"/>
      <c r="CI64" s="192">
        <f t="shared" ref="CI64:CM68" si="246">O64+W64+AE64+AM64+AU64+BC64+BK64+BS64+CA64</f>
        <v>550</v>
      </c>
      <c r="CJ64" s="192">
        <f t="shared" si="246"/>
        <v>82.5</v>
      </c>
      <c r="CK64" s="192">
        <f t="shared" si="246"/>
        <v>0</v>
      </c>
      <c r="CL64" s="192">
        <f t="shared" si="246"/>
        <v>0</v>
      </c>
      <c r="CM64" s="192">
        <f t="shared" si="246"/>
        <v>0</v>
      </c>
      <c r="CN64" s="170">
        <f t="shared" ref="CN64:CN68" si="247">CI64+CJ64+CK64+CL64+CM64</f>
        <v>632.5</v>
      </c>
      <c r="CO64" s="243" t="str">
        <f t="shared" si="44"/>
        <v>OK</v>
      </c>
    </row>
    <row r="65" spans="1:93" ht="15.75" thickBot="1" x14ac:dyDescent="0.3">
      <c r="A65" s="3"/>
      <c r="B65" s="41" t="s">
        <v>225</v>
      </c>
      <c r="C65" s="225" t="s">
        <v>223</v>
      </c>
      <c r="D65" s="225" t="s">
        <v>224</v>
      </c>
      <c r="E65" s="169"/>
      <c r="F65" s="39">
        <f t="shared" si="225"/>
        <v>0</v>
      </c>
      <c r="G65" s="39">
        <f t="shared" si="226"/>
        <v>0</v>
      </c>
      <c r="H65" s="39"/>
      <c r="I65" s="39"/>
      <c r="J65" s="39"/>
      <c r="K65" s="170">
        <f t="shared" si="227"/>
        <v>0</v>
      </c>
      <c r="L65" s="243" t="str">
        <f t="shared" si="33"/>
        <v>OK</v>
      </c>
      <c r="N65" s="169"/>
      <c r="O65" s="39">
        <f>F65</f>
        <v>0</v>
      </c>
      <c r="P65" s="39">
        <f t="shared" si="228"/>
        <v>0</v>
      </c>
      <c r="Q65" s="39"/>
      <c r="R65" s="39"/>
      <c r="S65" s="39"/>
      <c r="T65" s="170">
        <f t="shared" si="229"/>
        <v>0</v>
      </c>
      <c r="V65" s="169"/>
      <c r="W65" s="39"/>
      <c r="X65" s="39">
        <f t="shared" si="230"/>
        <v>0</v>
      </c>
      <c r="Y65" s="39"/>
      <c r="Z65" s="39"/>
      <c r="AA65" s="39"/>
      <c r="AB65" s="170">
        <f t="shared" si="231"/>
        <v>0</v>
      </c>
      <c r="AD65" s="169"/>
      <c r="AE65" s="39"/>
      <c r="AF65" s="39">
        <f t="shared" si="232"/>
        <v>0</v>
      </c>
      <c r="AG65" s="39"/>
      <c r="AH65" s="39"/>
      <c r="AI65" s="39"/>
      <c r="AJ65" s="170">
        <f t="shared" si="233"/>
        <v>0</v>
      </c>
      <c r="AL65" s="169"/>
      <c r="AM65" s="39"/>
      <c r="AN65" s="39">
        <f t="shared" si="234"/>
        <v>0</v>
      </c>
      <c r="AO65" s="39"/>
      <c r="AP65" s="39"/>
      <c r="AQ65" s="39"/>
      <c r="AR65" s="170">
        <f t="shared" si="235"/>
        <v>0</v>
      </c>
      <c r="AT65" s="169"/>
      <c r="AU65" s="39"/>
      <c r="AV65" s="39">
        <f t="shared" si="236"/>
        <v>0</v>
      </c>
      <c r="AW65" s="39"/>
      <c r="AX65" s="39"/>
      <c r="AY65" s="39"/>
      <c r="AZ65" s="170">
        <f t="shared" si="237"/>
        <v>0</v>
      </c>
      <c r="BB65" s="169"/>
      <c r="BC65" s="39"/>
      <c r="BD65" s="39">
        <f t="shared" si="238"/>
        <v>0</v>
      </c>
      <c r="BE65" s="39"/>
      <c r="BF65" s="39"/>
      <c r="BG65" s="39"/>
      <c r="BH65" s="170">
        <f t="shared" si="239"/>
        <v>0</v>
      </c>
      <c r="BJ65" s="169"/>
      <c r="BK65" s="39"/>
      <c r="BL65" s="39">
        <f t="shared" si="240"/>
        <v>0</v>
      </c>
      <c r="BM65" s="39"/>
      <c r="BN65" s="39"/>
      <c r="BO65" s="39"/>
      <c r="BP65" s="170">
        <f t="shared" si="241"/>
        <v>0</v>
      </c>
      <c r="BR65" s="169"/>
      <c r="BS65" s="39"/>
      <c r="BT65" s="39">
        <f t="shared" si="242"/>
        <v>0</v>
      </c>
      <c r="BU65" s="39"/>
      <c r="BV65" s="39"/>
      <c r="BW65" s="39"/>
      <c r="BX65" s="170">
        <f t="shared" si="243"/>
        <v>0</v>
      </c>
      <c r="BZ65" s="169"/>
      <c r="CA65" s="39"/>
      <c r="CB65" s="39">
        <f t="shared" si="244"/>
        <v>0</v>
      </c>
      <c r="CC65" s="39"/>
      <c r="CD65" s="39"/>
      <c r="CE65" s="39"/>
      <c r="CF65" s="170">
        <f t="shared" si="245"/>
        <v>0</v>
      </c>
      <c r="CH65" s="169"/>
      <c r="CI65" s="192">
        <f t="shared" si="246"/>
        <v>0</v>
      </c>
      <c r="CJ65" s="192">
        <f t="shared" si="246"/>
        <v>0</v>
      </c>
      <c r="CK65" s="192">
        <f t="shared" si="246"/>
        <v>0</v>
      </c>
      <c r="CL65" s="192">
        <f t="shared" si="246"/>
        <v>0</v>
      </c>
      <c r="CM65" s="192">
        <f t="shared" si="246"/>
        <v>0</v>
      </c>
      <c r="CN65" s="170">
        <f t="shared" si="247"/>
        <v>0</v>
      </c>
      <c r="CO65" s="243" t="str">
        <f t="shared" si="44"/>
        <v>OK</v>
      </c>
    </row>
    <row r="66" spans="1:93" ht="15.75" thickBot="1" x14ac:dyDescent="0.3">
      <c r="A66" s="3"/>
      <c r="B66" s="41" t="s">
        <v>226</v>
      </c>
      <c r="C66" s="225" t="s">
        <v>10</v>
      </c>
      <c r="D66" s="225" t="s">
        <v>224</v>
      </c>
      <c r="E66" s="169">
        <v>21</v>
      </c>
      <c r="F66" s="39">
        <f t="shared" si="225"/>
        <v>5775</v>
      </c>
      <c r="G66" s="39">
        <f t="shared" si="226"/>
        <v>866.25</v>
      </c>
      <c r="H66" s="39">
        <f>I2*6</f>
        <v>3600</v>
      </c>
      <c r="I66" s="39"/>
      <c r="J66" s="39"/>
      <c r="K66" s="170">
        <f t="shared" si="227"/>
        <v>10241.25</v>
      </c>
      <c r="L66" s="243" t="str">
        <f t="shared" si="33"/>
        <v>OK</v>
      </c>
      <c r="N66" s="169"/>
      <c r="O66" s="39">
        <f>$F$66*0.02</f>
        <v>115.5</v>
      </c>
      <c r="P66" s="39">
        <f t="shared" si="228"/>
        <v>17.324999999999999</v>
      </c>
      <c r="Q66" s="39">
        <f>$H$66/7</f>
        <v>514.28571428571433</v>
      </c>
      <c r="R66" s="39"/>
      <c r="S66" s="39"/>
      <c r="T66" s="170">
        <f t="shared" si="229"/>
        <v>647.11071428571427</v>
      </c>
      <c r="V66" s="169"/>
      <c r="W66" s="39">
        <f>$F$66*0.1</f>
        <v>577.5</v>
      </c>
      <c r="X66" s="39">
        <f t="shared" si="230"/>
        <v>86.625</v>
      </c>
      <c r="Y66" s="39">
        <f>$H$66/7</f>
        <v>514.28571428571433</v>
      </c>
      <c r="Z66" s="39"/>
      <c r="AA66" s="39"/>
      <c r="AB66" s="170">
        <f t="shared" si="231"/>
        <v>1178.4107142857142</v>
      </c>
      <c r="AD66" s="169"/>
      <c r="AE66" s="39">
        <f>$F$66*0.3</f>
        <v>1732.5</v>
      </c>
      <c r="AF66" s="39">
        <f t="shared" si="232"/>
        <v>259.875</v>
      </c>
      <c r="AG66" s="39">
        <f>$H$66/7</f>
        <v>514.28571428571433</v>
      </c>
      <c r="AH66" s="39"/>
      <c r="AI66" s="39"/>
      <c r="AJ66" s="170">
        <f t="shared" si="233"/>
        <v>2506.6607142857142</v>
      </c>
      <c r="AL66" s="169"/>
      <c r="AM66" s="39">
        <f>$F$66*0.3</f>
        <v>1732.5</v>
      </c>
      <c r="AN66" s="39">
        <f t="shared" si="234"/>
        <v>259.875</v>
      </c>
      <c r="AO66" s="39">
        <f>$H$66/7</f>
        <v>514.28571428571433</v>
      </c>
      <c r="AP66" s="39"/>
      <c r="AQ66" s="39"/>
      <c r="AR66" s="170">
        <f t="shared" si="235"/>
        <v>2506.6607142857142</v>
      </c>
      <c r="AT66" s="169"/>
      <c r="AU66" s="39">
        <f>$F$66*0.2</f>
        <v>1155</v>
      </c>
      <c r="AV66" s="39">
        <f t="shared" si="236"/>
        <v>173.25</v>
      </c>
      <c r="AW66" s="39">
        <f>$H$66/7</f>
        <v>514.28571428571433</v>
      </c>
      <c r="AX66" s="39"/>
      <c r="AY66" s="39"/>
      <c r="AZ66" s="170">
        <f t="shared" si="237"/>
        <v>1842.5357142857142</v>
      </c>
      <c r="BB66" s="169"/>
      <c r="BC66" s="39"/>
      <c r="BD66" s="39">
        <f t="shared" si="238"/>
        <v>0</v>
      </c>
      <c r="BE66" s="39"/>
      <c r="BF66" s="39"/>
      <c r="BG66" s="39"/>
      <c r="BH66" s="170">
        <f t="shared" si="239"/>
        <v>0</v>
      </c>
      <c r="BJ66" s="169"/>
      <c r="BK66" s="39">
        <f>$F$66*0.04</f>
        <v>231</v>
      </c>
      <c r="BL66" s="39">
        <f t="shared" si="240"/>
        <v>34.65</v>
      </c>
      <c r="BM66" s="39">
        <f>$H$66/7</f>
        <v>514.28571428571433</v>
      </c>
      <c r="BN66" s="39"/>
      <c r="BO66" s="39"/>
      <c r="BP66" s="170">
        <f t="shared" si="241"/>
        <v>779.93571428571431</v>
      </c>
      <c r="BR66" s="169"/>
      <c r="BS66" s="39"/>
      <c r="BT66" s="39">
        <f t="shared" si="242"/>
        <v>0</v>
      </c>
      <c r="BU66" s="39"/>
      <c r="BV66" s="39"/>
      <c r="BW66" s="39"/>
      <c r="BX66" s="170">
        <f t="shared" si="243"/>
        <v>0</v>
      </c>
      <c r="BZ66" s="169"/>
      <c r="CA66" s="39">
        <f>$F$66*0.04</f>
        <v>231</v>
      </c>
      <c r="CB66" s="39">
        <f t="shared" si="244"/>
        <v>34.65</v>
      </c>
      <c r="CC66" s="39">
        <f>$H$66/7</f>
        <v>514.28571428571433</v>
      </c>
      <c r="CD66" s="39"/>
      <c r="CE66" s="39"/>
      <c r="CF66" s="170">
        <f t="shared" si="245"/>
        <v>779.93571428571431</v>
      </c>
      <c r="CH66" s="169"/>
      <c r="CI66" s="192">
        <f t="shared" si="246"/>
        <v>5775</v>
      </c>
      <c r="CJ66" s="192">
        <f t="shared" si="246"/>
        <v>866.25</v>
      </c>
      <c r="CK66" s="192">
        <f t="shared" si="246"/>
        <v>3600</v>
      </c>
      <c r="CL66" s="192">
        <f t="shared" si="246"/>
        <v>0</v>
      </c>
      <c r="CM66" s="192">
        <f t="shared" si="246"/>
        <v>0</v>
      </c>
      <c r="CN66" s="170">
        <f t="shared" si="247"/>
        <v>10241.25</v>
      </c>
      <c r="CO66" s="243" t="str">
        <f t="shared" si="44"/>
        <v>OK</v>
      </c>
    </row>
    <row r="67" spans="1:93" ht="15.75" thickBot="1" x14ac:dyDescent="0.3">
      <c r="A67" s="3"/>
      <c r="B67" s="41"/>
      <c r="C67" s="93"/>
      <c r="D67" s="7"/>
      <c r="E67" s="169"/>
      <c r="F67" s="39">
        <f t="shared" si="225"/>
        <v>0</v>
      </c>
      <c r="G67" s="39">
        <f t="shared" si="226"/>
        <v>0</v>
      </c>
      <c r="H67" s="39"/>
      <c r="I67" s="39"/>
      <c r="J67" s="39"/>
      <c r="K67" s="170">
        <f t="shared" si="227"/>
        <v>0</v>
      </c>
      <c r="L67" s="243" t="str">
        <f t="shared" si="33"/>
        <v>OK</v>
      </c>
      <c r="N67" s="169"/>
      <c r="O67" s="39"/>
      <c r="P67" s="39">
        <f t="shared" si="228"/>
        <v>0</v>
      </c>
      <c r="Q67" s="39"/>
      <c r="R67" s="39"/>
      <c r="S67" s="39"/>
      <c r="T67" s="170">
        <f t="shared" si="229"/>
        <v>0</v>
      </c>
      <c r="V67" s="169"/>
      <c r="W67" s="39"/>
      <c r="X67" s="39">
        <f t="shared" si="230"/>
        <v>0</v>
      </c>
      <c r="Y67" s="39"/>
      <c r="Z67" s="39"/>
      <c r="AA67" s="39"/>
      <c r="AB67" s="170">
        <f t="shared" si="231"/>
        <v>0</v>
      </c>
      <c r="AD67" s="169"/>
      <c r="AE67" s="39"/>
      <c r="AF67" s="39">
        <f t="shared" si="232"/>
        <v>0</v>
      </c>
      <c r="AG67" s="39"/>
      <c r="AH67" s="39"/>
      <c r="AI67" s="39"/>
      <c r="AJ67" s="170">
        <f t="shared" si="233"/>
        <v>0</v>
      </c>
      <c r="AL67" s="169"/>
      <c r="AM67" s="39"/>
      <c r="AN67" s="39">
        <f t="shared" si="234"/>
        <v>0</v>
      </c>
      <c r="AO67" s="39"/>
      <c r="AP67" s="39"/>
      <c r="AQ67" s="39"/>
      <c r="AR67" s="170">
        <f t="shared" si="235"/>
        <v>0</v>
      </c>
      <c r="AT67" s="169"/>
      <c r="AU67" s="39"/>
      <c r="AV67" s="39">
        <f t="shared" si="236"/>
        <v>0</v>
      </c>
      <c r="AW67" s="39"/>
      <c r="AX67" s="39"/>
      <c r="AY67" s="39"/>
      <c r="AZ67" s="170">
        <f t="shared" si="237"/>
        <v>0</v>
      </c>
      <c r="BB67" s="169"/>
      <c r="BC67" s="39"/>
      <c r="BD67" s="39">
        <f t="shared" si="238"/>
        <v>0</v>
      </c>
      <c r="BE67" s="39"/>
      <c r="BF67" s="39"/>
      <c r="BG67" s="39"/>
      <c r="BH67" s="170">
        <f t="shared" si="239"/>
        <v>0</v>
      </c>
      <c r="BJ67" s="169"/>
      <c r="BK67" s="39"/>
      <c r="BL67" s="39">
        <f t="shared" si="240"/>
        <v>0</v>
      </c>
      <c r="BM67" s="39"/>
      <c r="BN67" s="39"/>
      <c r="BO67" s="39"/>
      <c r="BP67" s="170">
        <f t="shared" si="241"/>
        <v>0</v>
      </c>
      <c r="BR67" s="169"/>
      <c r="BS67" s="39"/>
      <c r="BT67" s="39">
        <f t="shared" si="242"/>
        <v>0</v>
      </c>
      <c r="BU67" s="39"/>
      <c r="BV67" s="39"/>
      <c r="BW67" s="39"/>
      <c r="BX67" s="170">
        <f t="shared" si="243"/>
        <v>0</v>
      </c>
      <c r="BZ67" s="169"/>
      <c r="CA67" s="39"/>
      <c r="CB67" s="39">
        <f t="shared" si="244"/>
        <v>0</v>
      </c>
      <c r="CC67" s="39"/>
      <c r="CD67" s="39"/>
      <c r="CE67" s="39"/>
      <c r="CF67" s="170">
        <f t="shared" si="245"/>
        <v>0</v>
      </c>
      <c r="CH67" s="169"/>
      <c r="CI67" s="192">
        <f t="shared" si="246"/>
        <v>0</v>
      </c>
      <c r="CJ67" s="192">
        <f t="shared" si="246"/>
        <v>0</v>
      </c>
      <c r="CK67" s="192">
        <f t="shared" si="246"/>
        <v>0</v>
      </c>
      <c r="CL67" s="192">
        <f t="shared" si="246"/>
        <v>0</v>
      </c>
      <c r="CM67" s="192">
        <f t="shared" si="246"/>
        <v>0</v>
      </c>
      <c r="CN67" s="170">
        <f t="shared" si="247"/>
        <v>0</v>
      </c>
      <c r="CO67" s="243" t="str">
        <f t="shared" si="44"/>
        <v>OK</v>
      </c>
    </row>
    <row r="68" spans="1:93" ht="15.75" thickBot="1" x14ac:dyDescent="0.3">
      <c r="A68" s="3"/>
      <c r="B68" s="41"/>
      <c r="C68" s="93"/>
      <c r="D68" s="7"/>
      <c r="E68" s="169"/>
      <c r="F68" s="39">
        <f t="shared" si="225"/>
        <v>0</v>
      </c>
      <c r="G68" s="39">
        <f t="shared" si="226"/>
        <v>0</v>
      </c>
      <c r="H68" s="39"/>
      <c r="I68" s="39"/>
      <c r="J68" s="39"/>
      <c r="K68" s="170">
        <f t="shared" si="227"/>
        <v>0</v>
      </c>
      <c r="L68" s="243" t="str">
        <f t="shared" si="33"/>
        <v>OK</v>
      </c>
      <c r="N68" s="169"/>
      <c r="O68" s="39"/>
      <c r="P68" s="39">
        <f t="shared" si="228"/>
        <v>0</v>
      </c>
      <c r="Q68" s="39"/>
      <c r="R68" s="39"/>
      <c r="S68" s="39"/>
      <c r="T68" s="170">
        <f t="shared" si="229"/>
        <v>0</v>
      </c>
      <c r="V68" s="169"/>
      <c r="W68" s="39"/>
      <c r="X68" s="39">
        <f t="shared" si="230"/>
        <v>0</v>
      </c>
      <c r="Y68" s="39"/>
      <c r="Z68" s="39"/>
      <c r="AA68" s="39"/>
      <c r="AB68" s="170">
        <f t="shared" si="231"/>
        <v>0</v>
      </c>
      <c r="AD68" s="169"/>
      <c r="AE68" s="39"/>
      <c r="AF68" s="39">
        <f t="shared" si="232"/>
        <v>0</v>
      </c>
      <c r="AG68" s="39"/>
      <c r="AH68" s="39"/>
      <c r="AI68" s="39"/>
      <c r="AJ68" s="170">
        <f t="shared" si="233"/>
        <v>0</v>
      </c>
      <c r="AL68" s="169"/>
      <c r="AM68" s="39"/>
      <c r="AN68" s="39">
        <f t="shared" si="234"/>
        <v>0</v>
      </c>
      <c r="AO68" s="39"/>
      <c r="AP68" s="39"/>
      <c r="AQ68" s="39"/>
      <c r="AR68" s="170">
        <f t="shared" si="235"/>
        <v>0</v>
      </c>
      <c r="AT68" s="169"/>
      <c r="AU68" s="39"/>
      <c r="AV68" s="39">
        <f t="shared" si="236"/>
        <v>0</v>
      </c>
      <c r="AW68" s="39"/>
      <c r="AX68" s="39"/>
      <c r="AY68" s="39"/>
      <c r="AZ68" s="170">
        <f t="shared" si="237"/>
        <v>0</v>
      </c>
      <c r="BB68" s="169"/>
      <c r="BC68" s="39"/>
      <c r="BD68" s="39">
        <f t="shared" si="238"/>
        <v>0</v>
      </c>
      <c r="BE68" s="39"/>
      <c r="BF68" s="39"/>
      <c r="BG68" s="39"/>
      <c r="BH68" s="170">
        <f t="shared" si="239"/>
        <v>0</v>
      </c>
      <c r="BJ68" s="169"/>
      <c r="BK68" s="39"/>
      <c r="BL68" s="39">
        <f t="shared" si="240"/>
        <v>0</v>
      </c>
      <c r="BM68" s="39"/>
      <c r="BN68" s="39"/>
      <c r="BO68" s="39"/>
      <c r="BP68" s="170">
        <f t="shared" si="241"/>
        <v>0</v>
      </c>
      <c r="BR68" s="169"/>
      <c r="BS68" s="39"/>
      <c r="BT68" s="39">
        <f t="shared" si="242"/>
        <v>0</v>
      </c>
      <c r="BU68" s="39"/>
      <c r="BV68" s="39"/>
      <c r="BW68" s="39"/>
      <c r="BX68" s="170">
        <f t="shared" si="243"/>
        <v>0</v>
      </c>
      <c r="BZ68" s="169"/>
      <c r="CA68" s="39"/>
      <c r="CB68" s="39">
        <f t="shared" si="244"/>
        <v>0</v>
      </c>
      <c r="CC68" s="39"/>
      <c r="CD68" s="39"/>
      <c r="CE68" s="39"/>
      <c r="CF68" s="170">
        <f t="shared" si="245"/>
        <v>0</v>
      </c>
      <c r="CH68" s="169"/>
      <c r="CI68" s="192">
        <f t="shared" si="246"/>
        <v>0</v>
      </c>
      <c r="CJ68" s="192">
        <f t="shared" si="246"/>
        <v>0</v>
      </c>
      <c r="CK68" s="192">
        <f t="shared" si="246"/>
        <v>0</v>
      </c>
      <c r="CL68" s="192">
        <f t="shared" si="246"/>
        <v>0</v>
      </c>
      <c r="CM68" s="192">
        <f t="shared" si="246"/>
        <v>0</v>
      </c>
      <c r="CN68" s="170">
        <f t="shared" si="247"/>
        <v>0</v>
      </c>
      <c r="CO68" s="243" t="str">
        <f t="shared" si="44"/>
        <v>OK</v>
      </c>
    </row>
    <row r="69" spans="1:93" ht="15.75" thickBot="1" x14ac:dyDescent="0.3">
      <c r="A69" s="80"/>
      <c r="B69" s="136" t="s">
        <v>229</v>
      </c>
      <c r="C69" s="136"/>
      <c r="D69" s="137"/>
      <c r="E69" s="183"/>
      <c r="F69" s="29"/>
      <c r="G69" s="29"/>
      <c r="H69" s="29"/>
      <c r="I69" s="29"/>
      <c r="J69" s="29"/>
      <c r="K69" s="184"/>
      <c r="L69" s="243" t="str">
        <f t="shared" si="33"/>
        <v>OK</v>
      </c>
      <c r="N69" s="183"/>
      <c r="O69" s="29"/>
      <c r="P69" s="29"/>
      <c r="Q69" s="29"/>
      <c r="R69" s="29"/>
      <c r="S69" s="29"/>
      <c r="T69" s="184"/>
      <c r="V69" s="183"/>
      <c r="W69" s="29"/>
      <c r="X69" s="29"/>
      <c r="Y69" s="29"/>
      <c r="Z69" s="29"/>
      <c r="AA69" s="29"/>
      <c r="AB69" s="184"/>
      <c r="AD69" s="183"/>
      <c r="AE69" s="29"/>
      <c r="AF69" s="29"/>
      <c r="AG69" s="29"/>
      <c r="AH69" s="29"/>
      <c r="AI69" s="29"/>
      <c r="AJ69" s="184"/>
      <c r="AL69" s="183"/>
      <c r="AM69" s="29"/>
      <c r="AN69" s="29"/>
      <c r="AO69" s="29"/>
      <c r="AP69" s="29"/>
      <c r="AQ69" s="29"/>
      <c r="AR69" s="184"/>
      <c r="AT69" s="183"/>
      <c r="AU69" s="29"/>
      <c r="AV69" s="29"/>
      <c r="AW69" s="29"/>
      <c r="AX69" s="29"/>
      <c r="AY69" s="29"/>
      <c r="AZ69" s="184"/>
      <c r="BB69" s="183"/>
      <c r="BC69" s="29"/>
      <c r="BD69" s="29"/>
      <c r="BE69" s="29"/>
      <c r="BF69" s="29"/>
      <c r="BG69" s="29"/>
      <c r="BH69" s="184"/>
      <c r="BJ69" s="183"/>
      <c r="BK69" s="29"/>
      <c r="BL69" s="29"/>
      <c r="BM69" s="29"/>
      <c r="BN69" s="29"/>
      <c r="BO69" s="29"/>
      <c r="BP69" s="184"/>
      <c r="BR69" s="183"/>
      <c r="BS69" s="29"/>
      <c r="BT69" s="29"/>
      <c r="BU69" s="29"/>
      <c r="BV69" s="29"/>
      <c r="BW69" s="29"/>
      <c r="BX69" s="184"/>
      <c r="BZ69" s="183"/>
      <c r="CA69" s="29"/>
      <c r="CB69" s="29"/>
      <c r="CC69" s="29"/>
      <c r="CD69" s="29"/>
      <c r="CE69" s="29"/>
      <c r="CF69" s="184"/>
      <c r="CH69" s="183"/>
      <c r="CI69" s="29"/>
      <c r="CJ69" s="29"/>
      <c r="CK69" s="29"/>
      <c r="CL69" s="29"/>
      <c r="CM69" s="29"/>
      <c r="CN69" s="184"/>
      <c r="CO69" s="243" t="str">
        <f t="shared" si="44"/>
        <v>OK</v>
      </c>
    </row>
    <row r="70" spans="1:93" ht="45.75" thickBot="1" x14ac:dyDescent="0.3">
      <c r="A70" s="3"/>
      <c r="B70" s="41" t="s">
        <v>319</v>
      </c>
      <c r="C70" s="225" t="s">
        <v>427</v>
      </c>
      <c r="D70" s="225" t="s">
        <v>432</v>
      </c>
      <c r="E70" s="169">
        <v>1</v>
      </c>
      <c r="F70" s="39">
        <f t="shared" ref="F70:F80" si="248">E70*$C$2</f>
        <v>275</v>
      </c>
      <c r="G70" s="39">
        <f t="shared" ref="G70:G80" si="249">F70*0.15</f>
        <v>41.25</v>
      </c>
      <c r="H70" s="39"/>
      <c r="I70" s="39"/>
      <c r="J70" s="39"/>
      <c r="K70" s="170">
        <f t="shared" ref="K70:K80" si="250">F70+G70+H70+I70+J70</f>
        <v>316.25</v>
      </c>
      <c r="L70" s="243" t="str">
        <f t="shared" si="33"/>
        <v>OK</v>
      </c>
      <c r="N70" s="169"/>
      <c r="O70" s="39">
        <f>$F$70*0.7</f>
        <v>192.5</v>
      </c>
      <c r="P70" s="39">
        <f t="shared" ref="P70:P74" si="251">O70*0.15</f>
        <v>28.875</v>
      </c>
      <c r="Q70" s="39"/>
      <c r="R70" s="39"/>
      <c r="S70" s="39"/>
      <c r="T70" s="170">
        <f t="shared" ref="T70:T74" si="252">O70+P70+Q70+R70+S70</f>
        <v>221.375</v>
      </c>
      <c r="V70" s="169"/>
      <c r="W70" s="39">
        <f>$F$70*0.3</f>
        <v>82.5</v>
      </c>
      <c r="X70" s="39">
        <f t="shared" ref="X70:X74" si="253">W70*0.15</f>
        <v>12.375</v>
      </c>
      <c r="Y70" s="39"/>
      <c r="Z70" s="39"/>
      <c r="AA70" s="39"/>
      <c r="AB70" s="170">
        <f t="shared" ref="AB70:AB74" si="254">W70+X70+Y70+Z70+AA70</f>
        <v>94.875</v>
      </c>
      <c r="AD70" s="169"/>
      <c r="AE70" s="39"/>
      <c r="AF70" s="39">
        <f t="shared" ref="AF70:AF80" si="255">AE70*0.15</f>
        <v>0</v>
      </c>
      <c r="AG70" s="39"/>
      <c r="AH70" s="39"/>
      <c r="AI70" s="39"/>
      <c r="AJ70" s="170">
        <f t="shared" ref="AJ70:AJ80" si="256">AE70+AF70+AG70+AH70+AI70</f>
        <v>0</v>
      </c>
      <c r="AL70" s="169"/>
      <c r="AM70" s="39"/>
      <c r="AN70" s="39">
        <f t="shared" ref="AN70:AN80" si="257">AM70*0.15</f>
        <v>0</v>
      </c>
      <c r="AO70" s="39"/>
      <c r="AP70" s="39"/>
      <c r="AQ70" s="39"/>
      <c r="AR70" s="170">
        <f t="shared" ref="AR70:AR80" si="258">AM70+AN70+AO70+AP70+AQ70</f>
        <v>0</v>
      </c>
      <c r="AT70" s="169"/>
      <c r="AU70" s="39"/>
      <c r="AV70" s="39">
        <f t="shared" ref="AV70:AV80" si="259">AU70*0.15</f>
        <v>0</v>
      </c>
      <c r="AW70" s="39"/>
      <c r="AX70" s="39"/>
      <c r="AY70" s="39"/>
      <c r="AZ70" s="170">
        <f t="shared" ref="AZ70:AZ80" si="260">AU70+AV70+AW70+AX70+AY70</f>
        <v>0</v>
      </c>
      <c r="BB70" s="169"/>
      <c r="BC70" s="39"/>
      <c r="BD70" s="39">
        <f t="shared" ref="BD70:BD80" si="261">BC70*0.15</f>
        <v>0</v>
      </c>
      <c r="BE70" s="39"/>
      <c r="BF70" s="39"/>
      <c r="BG70" s="39"/>
      <c r="BH70" s="170">
        <f t="shared" ref="BH70:BH80" si="262">BC70+BD70+BE70+BF70+BG70</f>
        <v>0</v>
      </c>
      <c r="BJ70" s="169"/>
      <c r="BK70" s="39"/>
      <c r="BL70" s="39">
        <f t="shared" ref="BL70:BL80" si="263">BK70*0.15</f>
        <v>0</v>
      </c>
      <c r="BM70" s="39"/>
      <c r="BN70" s="39"/>
      <c r="BO70" s="39"/>
      <c r="BP70" s="170">
        <f t="shared" ref="BP70:BP80" si="264">BK70+BL70+BM70+BN70+BO70</f>
        <v>0</v>
      </c>
      <c r="BR70" s="169"/>
      <c r="BS70" s="39"/>
      <c r="BT70" s="39">
        <f t="shared" ref="BT70:BT80" si="265">BS70*0.15</f>
        <v>0</v>
      </c>
      <c r="BU70" s="39"/>
      <c r="BV70" s="39"/>
      <c r="BW70" s="39"/>
      <c r="BX70" s="170">
        <f t="shared" ref="BX70:BX80" si="266">BS70+BT70+BU70+BV70+BW70</f>
        <v>0</v>
      </c>
      <c r="BZ70" s="169"/>
      <c r="CA70" s="39"/>
      <c r="CB70" s="39">
        <f t="shared" ref="CB70:CB80" si="267">CA70*0.15</f>
        <v>0</v>
      </c>
      <c r="CC70" s="39"/>
      <c r="CD70" s="39"/>
      <c r="CE70" s="39"/>
      <c r="CF70" s="170">
        <f t="shared" ref="CF70:CF80" si="268">CA70+CB70+CC70+CD70+CE70</f>
        <v>0</v>
      </c>
      <c r="CH70" s="169"/>
      <c r="CI70" s="192">
        <f t="shared" ref="CI70:CM80" si="269">O70+W70+AE70+AM70+AU70+BC70+BK70+BS70+CA70</f>
        <v>275</v>
      </c>
      <c r="CJ70" s="192">
        <f t="shared" si="269"/>
        <v>41.25</v>
      </c>
      <c r="CK70" s="192">
        <f t="shared" si="269"/>
        <v>0</v>
      </c>
      <c r="CL70" s="192">
        <f t="shared" si="269"/>
        <v>0</v>
      </c>
      <c r="CM70" s="192">
        <f t="shared" si="269"/>
        <v>0</v>
      </c>
      <c r="CN70" s="170">
        <f t="shared" ref="CN70:CN80" si="270">CI70+CJ70+CK70+CL70+CM70</f>
        <v>316.25</v>
      </c>
      <c r="CO70" s="243" t="str">
        <f t="shared" si="44"/>
        <v>OK</v>
      </c>
    </row>
    <row r="71" spans="1:93" ht="45.75" thickBot="1" x14ac:dyDescent="0.3">
      <c r="A71" s="3"/>
      <c r="B71" s="41" t="s">
        <v>233</v>
      </c>
      <c r="C71" s="225" t="s">
        <v>427</v>
      </c>
      <c r="D71" s="225" t="s">
        <v>432</v>
      </c>
      <c r="E71" s="169">
        <v>4</v>
      </c>
      <c r="F71" s="39">
        <f t="shared" si="248"/>
        <v>1100</v>
      </c>
      <c r="G71" s="39">
        <f t="shared" si="249"/>
        <v>165</v>
      </c>
      <c r="H71" s="39"/>
      <c r="I71" s="39"/>
      <c r="J71" s="39"/>
      <c r="K71" s="170">
        <f t="shared" si="250"/>
        <v>1265</v>
      </c>
      <c r="L71" s="243" t="str">
        <f t="shared" si="33"/>
        <v>OK</v>
      </c>
      <c r="N71" s="169"/>
      <c r="O71" s="39">
        <f>F71*0.5</f>
        <v>550</v>
      </c>
      <c r="P71" s="39">
        <f t="shared" si="251"/>
        <v>82.5</v>
      </c>
      <c r="Q71" s="39"/>
      <c r="R71" s="39"/>
      <c r="S71" s="39"/>
      <c r="T71" s="170">
        <f t="shared" si="252"/>
        <v>632.5</v>
      </c>
      <c r="V71" s="169"/>
      <c r="W71" s="39">
        <f>F71*0.5</f>
        <v>550</v>
      </c>
      <c r="X71" s="39">
        <f t="shared" si="253"/>
        <v>82.5</v>
      </c>
      <c r="Y71" s="39"/>
      <c r="Z71" s="39"/>
      <c r="AA71" s="39"/>
      <c r="AB71" s="170">
        <f t="shared" si="254"/>
        <v>632.5</v>
      </c>
      <c r="AD71" s="169"/>
      <c r="AE71" s="39"/>
      <c r="AF71" s="39">
        <f t="shared" si="255"/>
        <v>0</v>
      </c>
      <c r="AG71" s="39"/>
      <c r="AH71" s="39"/>
      <c r="AI71" s="39"/>
      <c r="AJ71" s="170">
        <f t="shared" si="256"/>
        <v>0</v>
      </c>
      <c r="AL71" s="169"/>
      <c r="AM71" s="39"/>
      <c r="AN71" s="39">
        <f t="shared" si="257"/>
        <v>0</v>
      </c>
      <c r="AO71" s="39"/>
      <c r="AP71" s="39"/>
      <c r="AQ71" s="39"/>
      <c r="AR71" s="170">
        <f t="shared" si="258"/>
        <v>0</v>
      </c>
      <c r="AT71" s="169"/>
      <c r="AU71" s="39"/>
      <c r="AV71" s="39">
        <f t="shared" si="259"/>
        <v>0</v>
      </c>
      <c r="AW71" s="39"/>
      <c r="AX71" s="39"/>
      <c r="AY71" s="39"/>
      <c r="AZ71" s="170">
        <f t="shared" si="260"/>
        <v>0</v>
      </c>
      <c r="BB71" s="169"/>
      <c r="BC71" s="39"/>
      <c r="BD71" s="39">
        <f t="shared" si="261"/>
        <v>0</v>
      </c>
      <c r="BE71" s="39"/>
      <c r="BF71" s="39"/>
      <c r="BG71" s="39"/>
      <c r="BH71" s="170">
        <f t="shared" si="262"/>
        <v>0</v>
      </c>
      <c r="BJ71" s="169"/>
      <c r="BK71" s="39"/>
      <c r="BL71" s="39">
        <f t="shared" si="263"/>
        <v>0</v>
      </c>
      <c r="BM71" s="39"/>
      <c r="BN71" s="39"/>
      <c r="BO71" s="39"/>
      <c r="BP71" s="170">
        <f t="shared" si="264"/>
        <v>0</v>
      </c>
      <c r="BR71" s="169"/>
      <c r="BS71" s="39"/>
      <c r="BT71" s="39">
        <f t="shared" si="265"/>
        <v>0</v>
      </c>
      <c r="BU71" s="39"/>
      <c r="BV71" s="39"/>
      <c r="BW71" s="39"/>
      <c r="BX71" s="170">
        <f t="shared" si="266"/>
        <v>0</v>
      </c>
      <c r="BZ71" s="169"/>
      <c r="CA71" s="39"/>
      <c r="CB71" s="39">
        <f t="shared" si="267"/>
        <v>0</v>
      </c>
      <c r="CC71" s="39"/>
      <c r="CD71" s="39"/>
      <c r="CE71" s="39"/>
      <c r="CF71" s="170">
        <f t="shared" si="268"/>
        <v>0</v>
      </c>
      <c r="CH71" s="169"/>
      <c r="CI71" s="192">
        <f t="shared" si="269"/>
        <v>1100</v>
      </c>
      <c r="CJ71" s="192">
        <f t="shared" si="269"/>
        <v>165</v>
      </c>
      <c r="CK71" s="192">
        <f t="shared" si="269"/>
        <v>0</v>
      </c>
      <c r="CL71" s="192">
        <f t="shared" si="269"/>
        <v>0</v>
      </c>
      <c r="CM71" s="192">
        <f t="shared" si="269"/>
        <v>0</v>
      </c>
      <c r="CN71" s="170">
        <f t="shared" si="270"/>
        <v>1265</v>
      </c>
      <c r="CO71" s="243" t="str">
        <f t="shared" si="44"/>
        <v>OK</v>
      </c>
    </row>
    <row r="72" spans="1:93" ht="15.75" thickBot="1" x14ac:dyDescent="0.3">
      <c r="A72" s="3"/>
      <c r="B72" s="41" t="s">
        <v>323</v>
      </c>
      <c r="C72" s="225" t="s">
        <v>427</v>
      </c>
      <c r="D72" s="225" t="s">
        <v>224</v>
      </c>
      <c r="E72" s="169">
        <v>1</v>
      </c>
      <c r="F72" s="39">
        <f t="shared" si="248"/>
        <v>275</v>
      </c>
      <c r="G72" s="39">
        <f t="shared" si="249"/>
        <v>41.25</v>
      </c>
      <c r="H72" s="39"/>
      <c r="I72" s="39"/>
      <c r="J72" s="39"/>
      <c r="K72" s="170">
        <f t="shared" si="250"/>
        <v>316.25</v>
      </c>
      <c r="L72" s="243" t="str">
        <f t="shared" si="33"/>
        <v>OK</v>
      </c>
      <c r="N72" s="169"/>
      <c r="O72" s="39">
        <f>F72</f>
        <v>275</v>
      </c>
      <c r="P72" s="39">
        <f t="shared" si="251"/>
        <v>41.25</v>
      </c>
      <c r="Q72" s="39"/>
      <c r="R72" s="39"/>
      <c r="S72" s="39"/>
      <c r="T72" s="170">
        <f t="shared" si="252"/>
        <v>316.25</v>
      </c>
      <c r="V72" s="169"/>
      <c r="W72" s="39"/>
      <c r="X72" s="39">
        <f t="shared" si="253"/>
        <v>0</v>
      </c>
      <c r="Y72" s="39"/>
      <c r="Z72" s="39"/>
      <c r="AA72" s="39"/>
      <c r="AB72" s="170">
        <f t="shared" si="254"/>
        <v>0</v>
      </c>
      <c r="AD72" s="169"/>
      <c r="AE72" s="39"/>
      <c r="AF72" s="39">
        <f t="shared" si="255"/>
        <v>0</v>
      </c>
      <c r="AG72" s="39"/>
      <c r="AH72" s="39"/>
      <c r="AI72" s="39"/>
      <c r="AJ72" s="170">
        <f t="shared" si="256"/>
        <v>0</v>
      </c>
      <c r="AL72" s="169"/>
      <c r="AM72" s="39"/>
      <c r="AN72" s="39">
        <f t="shared" si="257"/>
        <v>0</v>
      </c>
      <c r="AO72" s="39"/>
      <c r="AP72" s="39"/>
      <c r="AQ72" s="39"/>
      <c r="AR72" s="170">
        <f t="shared" si="258"/>
        <v>0</v>
      </c>
      <c r="AT72" s="169"/>
      <c r="AU72" s="39"/>
      <c r="AV72" s="39">
        <f t="shared" si="259"/>
        <v>0</v>
      </c>
      <c r="AW72" s="39"/>
      <c r="AX72" s="39"/>
      <c r="AY72" s="39"/>
      <c r="AZ72" s="170">
        <f t="shared" si="260"/>
        <v>0</v>
      </c>
      <c r="BB72" s="169"/>
      <c r="BC72" s="39"/>
      <c r="BD72" s="39">
        <f t="shared" si="261"/>
        <v>0</v>
      </c>
      <c r="BE72" s="39"/>
      <c r="BF72" s="39"/>
      <c r="BG72" s="39"/>
      <c r="BH72" s="170">
        <f t="shared" si="262"/>
        <v>0</v>
      </c>
      <c r="BJ72" s="169"/>
      <c r="BK72" s="39"/>
      <c r="BL72" s="39">
        <f t="shared" si="263"/>
        <v>0</v>
      </c>
      <c r="BM72" s="39"/>
      <c r="BN72" s="39"/>
      <c r="BO72" s="39"/>
      <c r="BP72" s="170">
        <f t="shared" si="264"/>
        <v>0</v>
      </c>
      <c r="BR72" s="169"/>
      <c r="BS72" s="39"/>
      <c r="BT72" s="39">
        <f t="shared" si="265"/>
        <v>0</v>
      </c>
      <c r="BU72" s="39"/>
      <c r="BV72" s="39"/>
      <c r="BW72" s="39"/>
      <c r="BX72" s="170">
        <f t="shared" si="266"/>
        <v>0</v>
      </c>
      <c r="BZ72" s="169"/>
      <c r="CA72" s="39"/>
      <c r="CB72" s="39">
        <f t="shared" si="267"/>
        <v>0</v>
      </c>
      <c r="CC72" s="39"/>
      <c r="CD72" s="39"/>
      <c r="CE72" s="39"/>
      <c r="CF72" s="170">
        <f t="shared" si="268"/>
        <v>0</v>
      </c>
      <c r="CH72" s="169"/>
      <c r="CI72" s="192">
        <f t="shared" si="269"/>
        <v>275</v>
      </c>
      <c r="CJ72" s="192">
        <f t="shared" si="269"/>
        <v>41.25</v>
      </c>
      <c r="CK72" s="192">
        <f t="shared" si="269"/>
        <v>0</v>
      </c>
      <c r="CL72" s="192">
        <f t="shared" si="269"/>
        <v>0</v>
      </c>
      <c r="CM72" s="192">
        <f t="shared" si="269"/>
        <v>0</v>
      </c>
      <c r="CN72" s="170">
        <f t="shared" si="270"/>
        <v>316.25</v>
      </c>
      <c r="CO72" s="243" t="str">
        <f t="shared" si="44"/>
        <v>OK</v>
      </c>
    </row>
    <row r="73" spans="1:93" ht="45.75" thickBot="1" x14ac:dyDescent="0.3">
      <c r="A73" s="3"/>
      <c r="B73" s="41" t="s">
        <v>324</v>
      </c>
      <c r="C73" s="225" t="s">
        <v>427</v>
      </c>
      <c r="D73" s="225" t="s">
        <v>432</v>
      </c>
      <c r="E73" s="169">
        <v>5</v>
      </c>
      <c r="F73" s="39">
        <f t="shared" si="248"/>
        <v>1375</v>
      </c>
      <c r="G73" s="39">
        <f t="shared" si="249"/>
        <v>206.25</v>
      </c>
      <c r="H73" s="39"/>
      <c r="I73" s="39"/>
      <c r="J73" s="39"/>
      <c r="K73" s="170">
        <f t="shared" si="250"/>
        <v>1581.25</v>
      </c>
      <c r="L73" s="243" t="str">
        <f t="shared" si="33"/>
        <v>OK</v>
      </c>
      <c r="N73" s="169"/>
      <c r="O73" s="39">
        <f>F73*0.3</f>
        <v>412.5</v>
      </c>
      <c r="P73" s="39">
        <f t="shared" si="251"/>
        <v>61.875</v>
      </c>
      <c r="Q73" s="39"/>
      <c r="R73" s="39"/>
      <c r="S73" s="39"/>
      <c r="T73" s="170">
        <f t="shared" si="252"/>
        <v>474.375</v>
      </c>
      <c r="V73" s="169"/>
      <c r="W73" s="39">
        <f>F73*0.7</f>
        <v>962.49999999999989</v>
      </c>
      <c r="X73" s="39">
        <f t="shared" si="253"/>
        <v>144.37499999999997</v>
      </c>
      <c r="Y73" s="39"/>
      <c r="Z73" s="39"/>
      <c r="AA73" s="39"/>
      <c r="AB73" s="170">
        <f t="shared" si="254"/>
        <v>1106.8749999999998</v>
      </c>
      <c r="AD73" s="169"/>
      <c r="AE73" s="39"/>
      <c r="AF73" s="39">
        <f t="shared" si="255"/>
        <v>0</v>
      </c>
      <c r="AG73" s="39"/>
      <c r="AH73" s="39"/>
      <c r="AI73" s="39"/>
      <c r="AJ73" s="170">
        <f t="shared" si="256"/>
        <v>0</v>
      </c>
      <c r="AL73" s="169"/>
      <c r="AM73" s="39"/>
      <c r="AN73" s="39">
        <f t="shared" si="257"/>
        <v>0</v>
      </c>
      <c r="AO73" s="39"/>
      <c r="AP73" s="39"/>
      <c r="AQ73" s="39"/>
      <c r="AR73" s="170">
        <f t="shared" si="258"/>
        <v>0</v>
      </c>
      <c r="AT73" s="169"/>
      <c r="AU73" s="39"/>
      <c r="AV73" s="39">
        <f t="shared" si="259"/>
        <v>0</v>
      </c>
      <c r="AW73" s="39"/>
      <c r="AX73" s="39"/>
      <c r="AY73" s="39"/>
      <c r="AZ73" s="170">
        <f t="shared" si="260"/>
        <v>0</v>
      </c>
      <c r="BB73" s="169"/>
      <c r="BC73" s="39"/>
      <c r="BD73" s="39">
        <f t="shared" si="261"/>
        <v>0</v>
      </c>
      <c r="BE73" s="39"/>
      <c r="BF73" s="39"/>
      <c r="BG73" s="39"/>
      <c r="BH73" s="170">
        <f t="shared" si="262"/>
        <v>0</v>
      </c>
      <c r="BJ73" s="169"/>
      <c r="BK73" s="39"/>
      <c r="BL73" s="39">
        <f t="shared" si="263"/>
        <v>0</v>
      </c>
      <c r="BM73" s="39"/>
      <c r="BN73" s="39"/>
      <c r="BO73" s="39"/>
      <c r="BP73" s="170">
        <f t="shared" si="264"/>
        <v>0</v>
      </c>
      <c r="BR73" s="169"/>
      <c r="BS73" s="39"/>
      <c r="BT73" s="39">
        <f t="shared" si="265"/>
        <v>0</v>
      </c>
      <c r="BU73" s="39"/>
      <c r="BV73" s="39"/>
      <c r="BW73" s="39"/>
      <c r="BX73" s="170">
        <f t="shared" si="266"/>
        <v>0</v>
      </c>
      <c r="BZ73" s="169"/>
      <c r="CA73" s="39"/>
      <c r="CB73" s="39">
        <f t="shared" si="267"/>
        <v>0</v>
      </c>
      <c r="CC73" s="39"/>
      <c r="CD73" s="39"/>
      <c r="CE73" s="39"/>
      <c r="CF73" s="170">
        <f t="shared" si="268"/>
        <v>0</v>
      </c>
      <c r="CH73" s="169"/>
      <c r="CI73" s="192">
        <f t="shared" si="269"/>
        <v>1375</v>
      </c>
      <c r="CJ73" s="192">
        <f t="shared" si="269"/>
        <v>206.24999999999997</v>
      </c>
      <c r="CK73" s="192">
        <f t="shared" si="269"/>
        <v>0</v>
      </c>
      <c r="CL73" s="192">
        <f t="shared" si="269"/>
        <v>0</v>
      </c>
      <c r="CM73" s="192">
        <f t="shared" si="269"/>
        <v>0</v>
      </c>
      <c r="CN73" s="170">
        <f t="shared" si="270"/>
        <v>1581.25</v>
      </c>
      <c r="CO73" s="243" t="str">
        <f t="shared" si="44"/>
        <v>OK</v>
      </c>
    </row>
    <row r="74" spans="1:93" ht="45.75" thickBot="1" x14ac:dyDescent="0.3">
      <c r="A74" s="3"/>
      <c r="B74" s="41" t="s">
        <v>325</v>
      </c>
      <c r="C74" s="225" t="s">
        <v>427</v>
      </c>
      <c r="D74" s="225" t="s">
        <v>432</v>
      </c>
      <c r="E74" s="169">
        <v>5</v>
      </c>
      <c r="F74" s="39">
        <f t="shared" si="248"/>
        <v>1375</v>
      </c>
      <c r="G74" s="39">
        <f t="shared" si="249"/>
        <v>206.25</v>
      </c>
      <c r="H74" s="39"/>
      <c r="I74" s="39"/>
      <c r="J74" s="39"/>
      <c r="K74" s="170">
        <f t="shared" si="250"/>
        <v>1581.25</v>
      </c>
      <c r="L74" s="243" t="str">
        <f t="shared" si="33"/>
        <v>OK</v>
      </c>
      <c r="N74" s="169"/>
      <c r="O74" s="39">
        <f>F74*0.3</f>
        <v>412.5</v>
      </c>
      <c r="P74" s="39">
        <f t="shared" si="251"/>
        <v>61.875</v>
      </c>
      <c r="Q74" s="39"/>
      <c r="R74" s="39"/>
      <c r="S74" s="39"/>
      <c r="T74" s="170">
        <f t="shared" si="252"/>
        <v>474.375</v>
      </c>
      <c r="V74" s="169"/>
      <c r="W74" s="39">
        <f>F74*0.7</f>
        <v>962.49999999999989</v>
      </c>
      <c r="X74" s="39">
        <f t="shared" si="253"/>
        <v>144.37499999999997</v>
      </c>
      <c r="Y74" s="39">
        <f t="shared" ref="Y74:Z74" si="271">H74</f>
        <v>0</v>
      </c>
      <c r="Z74" s="39">
        <f t="shared" si="271"/>
        <v>0</v>
      </c>
      <c r="AA74" s="39"/>
      <c r="AB74" s="170">
        <f t="shared" si="254"/>
        <v>1106.8749999999998</v>
      </c>
      <c r="AD74" s="169"/>
      <c r="AE74" s="39"/>
      <c r="AF74" s="39">
        <f t="shared" si="255"/>
        <v>0</v>
      </c>
      <c r="AG74" s="39"/>
      <c r="AH74" s="39"/>
      <c r="AI74" s="39"/>
      <c r="AJ74" s="170">
        <f t="shared" si="256"/>
        <v>0</v>
      </c>
      <c r="AL74" s="169"/>
      <c r="AM74" s="39"/>
      <c r="AN74" s="39">
        <f t="shared" si="257"/>
        <v>0</v>
      </c>
      <c r="AO74" s="39"/>
      <c r="AP74" s="39"/>
      <c r="AQ74" s="39"/>
      <c r="AR74" s="170">
        <f t="shared" si="258"/>
        <v>0</v>
      </c>
      <c r="AT74" s="169"/>
      <c r="AU74" s="39"/>
      <c r="AV74" s="39">
        <f t="shared" si="259"/>
        <v>0</v>
      </c>
      <c r="AW74" s="39"/>
      <c r="AX74" s="39"/>
      <c r="AY74" s="39"/>
      <c r="AZ74" s="170">
        <f t="shared" si="260"/>
        <v>0</v>
      </c>
      <c r="BB74" s="169"/>
      <c r="BC74" s="39"/>
      <c r="BD74" s="39">
        <f t="shared" si="261"/>
        <v>0</v>
      </c>
      <c r="BE74" s="39"/>
      <c r="BF74" s="39"/>
      <c r="BG74" s="39"/>
      <c r="BH74" s="170">
        <f t="shared" si="262"/>
        <v>0</v>
      </c>
      <c r="BJ74" s="169"/>
      <c r="BK74" s="39"/>
      <c r="BL74" s="39">
        <f t="shared" si="263"/>
        <v>0</v>
      </c>
      <c r="BM74" s="39"/>
      <c r="BN74" s="39"/>
      <c r="BO74" s="39"/>
      <c r="BP74" s="170">
        <f t="shared" si="264"/>
        <v>0</v>
      </c>
      <c r="BR74" s="169"/>
      <c r="BS74" s="39"/>
      <c r="BT74" s="39">
        <f t="shared" si="265"/>
        <v>0</v>
      </c>
      <c r="BU74" s="39"/>
      <c r="BV74" s="39"/>
      <c r="BW74" s="39"/>
      <c r="BX74" s="170">
        <f t="shared" si="266"/>
        <v>0</v>
      </c>
      <c r="BZ74" s="169"/>
      <c r="CA74" s="39"/>
      <c r="CB74" s="39">
        <f t="shared" si="267"/>
        <v>0</v>
      </c>
      <c r="CC74" s="39"/>
      <c r="CD74" s="39"/>
      <c r="CE74" s="39"/>
      <c r="CF74" s="170">
        <f t="shared" si="268"/>
        <v>0</v>
      </c>
      <c r="CH74" s="169"/>
      <c r="CI74" s="192">
        <f t="shared" si="269"/>
        <v>1375</v>
      </c>
      <c r="CJ74" s="192">
        <f t="shared" si="269"/>
        <v>206.24999999999997</v>
      </c>
      <c r="CK74" s="192">
        <f t="shared" si="269"/>
        <v>0</v>
      </c>
      <c r="CL74" s="192">
        <f t="shared" si="269"/>
        <v>0</v>
      </c>
      <c r="CM74" s="192">
        <f t="shared" si="269"/>
        <v>0</v>
      </c>
      <c r="CN74" s="170">
        <f t="shared" si="270"/>
        <v>1581.25</v>
      </c>
      <c r="CO74" s="243" t="str">
        <f t="shared" si="44"/>
        <v>OK</v>
      </c>
    </row>
    <row r="75" spans="1:93" ht="60.75" thickBot="1" x14ac:dyDescent="0.3">
      <c r="A75" s="3"/>
      <c r="B75" s="41" t="s">
        <v>326</v>
      </c>
      <c r="C75" s="225" t="s">
        <v>427</v>
      </c>
      <c r="D75" s="225" t="s">
        <v>432</v>
      </c>
      <c r="E75" s="169">
        <v>15</v>
      </c>
      <c r="F75" s="39">
        <f t="shared" si="248"/>
        <v>4125</v>
      </c>
      <c r="G75" s="39">
        <f t="shared" si="249"/>
        <v>618.75</v>
      </c>
      <c r="H75" s="39"/>
      <c r="I75" s="350"/>
      <c r="J75" s="39"/>
      <c r="K75" s="170">
        <f t="shared" si="250"/>
        <v>4743.75</v>
      </c>
      <c r="L75" s="243" t="str">
        <f t="shared" si="33"/>
        <v>OK</v>
      </c>
      <c r="N75" s="169"/>
      <c r="O75" s="39"/>
      <c r="P75" s="39">
        <f t="shared" ref="P75:P80" si="272">O75*0.15</f>
        <v>0</v>
      </c>
      <c r="Q75" s="39"/>
      <c r="R75" s="39"/>
      <c r="S75" s="39"/>
      <c r="T75" s="170">
        <f t="shared" ref="T75:T80" si="273">O75+P75+Q75+R75+S75</f>
        <v>0</v>
      </c>
      <c r="V75" s="169"/>
      <c r="W75" s="39">
        <f>$F$75*0.1</f>
        <v>412.5</v>
      </c>
      <c r="X75" s="39">
        <f t="shared" ref="X75:X80" si="274">W75*0.15</f>
        <v>61.875</v>
      </c>
      <c r="Y75" s="39"/>
      <c r="Z75" s="39">
        <f>$I$75*0.1</f>
        <v>0</v>
      </c>
      <c r="AA75" s="39"/>
      <c r="AB75" s="170">
        <f t="shared" ref="AB75:AB80" si="275">W75+X75+Y75+Z75+AA75</f>
        <v>474.375</v>
      </c>
      <c r="AD75" s="169"/>
      <c r="AE75" s="39">
        <f>$F$75*0.25</f>
        <v>1031.25</v>
      </c>
      <c r="AF75" s="39">
        <f t="shared" si="255"/>
        <v>154.6875</v>
      </c>
      <c r="AG75" s="39"/>
      <c r="AH75" s="39">
        <f>$I$75*0.25</f>
        <v>0</v>
      </c>
      <c r="AI75" s="39"/>
      <c r="AJ75" s="170">
        <f t="shared" si="256"/>
        <v>1185.9375</v>
      </c>
      <c r="AL75" s="169"/>
      <c r="AM75" s="39">
        <f>$F$75*0.4</f>
        <v>1650</v>
      </c>
      <c r="AN75" s="39">
        <f t="shared" si="257"/>
        <v>247.5</v>
      </c>
      <c r="AO75" s="39"/>
      <c r="AP75" s="39">
        <f>$I$75*0.4</f>
        <v>0</v>
      </c>
      <c r="AQ75" s="39"/>
      <c r="AR75" s="170">
        <f t="shared" si="258"/>
        <v>1897.5</v>
      </c>
      <c r="AT75" s="169"/>
      <c r="AU75" s="39">
        <f>$F$75*0.25</f>
        <v>1031.25</v>
      </c>
      <c r="AV75" s="39">
        <f t="shared" si="259"/>
        <v>154.6875</v>
      </c>
      <c r="AW75" s="39"/>
      <c r="AX75" s="39">
        <f>$I$75*0.25</f>
        <v>0</v>
      </c>
      <c r="AY75" s="39"/>
      <c r="AZ75" s="170">
        <f t="shared" si="260"/>
        <v>1185.9375</v>
      </c>
      <c r="BB75" s="169"/>
      <c r="BC75" s="39"/>
      <c r="BD75" s="39">
        <f t="shared" si="261"/>
        <v>0</v>
      </c>
      <c r="BE75" s="39"/>
      <c r="BF75" s="39"/>
      <c r="BG75" s="39"/>
      <c r="BH75" s="170">
        <f t="shared" si="262"/>
        <v>0</v>
      </c>
      <c r="BJ75" s="169"/>
      <c r="BK75" s="39"/>
      <c r="BL75" s="39">
        <f t="shared" si="263"/>
        <v>0</v>
      </c>
      <c r="BM75" s="39"/>
      <c r="BN75" s="39"/>
      <c r="BO75" s="39"/>
      <c r="BP75" s="170">
        <f t="shared" si="264"/>
        <v>0</v>
      </c>
      <c r="BR75" s="169"/>
      <c r="BS75" s="39"/>
      <c r="BT75" s="39">
        <f t="shared" si="265"/>
        <v>0</v>
      </c>
      <c r="BU75" s="39"/>
      <c r="BV75" s="39"/>
      <c r="BW75" s="39"/>
      <c r="BX75" s="170">
        <f t="shared" si="266"/>
        <v>0</v>
      </c>
      <c r="BZ75" s="169"/>
      <c r="CA75" s="39"/>
      <c r="CB75" s="39">
        <f t="shared" si="267"/>
        <v>0</v>
      </c>
      <c r="CC75" s="39"/>
      <c r="CD75" s="39"/>
      <c r="CE75" s="39"/>
      <c r="CF75" s="170">
        <f t="shared" si="268"/>
        <v>0</v>
      </c>
      <c r="CH75" s="169"/>
      <c r="CI75" s="192">
        <f t="shared" si="269"/>
        <v>4125</v>
      </c>
      <c r="CJ75" s="192">
        <f t="shared" si="269"/>
        <v>618.75</v>
      </c>
      <c r="CK75" s="192">
        <f t="shared" si="269"/>
        <v>0</v>
      </c>
      <c r="CL75" s="192">
        <f t="shared" si="269"/>
        <v>0</v>
      </c>
      <c r="CM75" s="192">
        <f t="shared" si="269"/>
        <v>0</v>
      </c>
      <c r="CN75" s="170">
        <f t="shared" si="270"/>
        <v>4743.75</v>
      </c>
      <c r="CO75" s="243" t="str">
        <f t="shared" ref="CO75:CO114" si="276">IF(CN75=K75,"OK","ERROR")</f>
        <v>OK</v>
      </c>
    </row>
    <row r="76" spans="1:93" ht="45.75" thickBot="1" x14ac:dyDescent="0.3">
      <c r="A76" s="3"/>
      <c r="B76" s="41" t="s">
        <v>265</v>
      </c>
      <c r="C76" s="225" t="s">
        <v>427</v>
      </c>
      <c r="D76" s="225" t="s">
        <v>432</v>
      </c>
      <c r="E76" s="169">
        <v>15</v>
      </c>
      <c r="F76" s="39">
        <f t="shared" si="248"/>
        <v>4125</v>
      </c>
      <c r="G76" s="39">
        <f t="shared" si="249"/>
        <v>618.75</v>
      </c>
      <c r="H76" s="39"/>
      <c r="I76" s="39">
        <v>2000</v>
      </c>
      <c r="J76" s="39"/>
      <c r="K76" s="170">
        <f t="shared" si="250"/>
        <v>6743.75</v>
      </c>
      <c r="L76" s="243" t="str">
        <f t="shared" si="33"/>
        <v>OK</v>
      </c>
      <c r="N76" s="169"/>
      <c r="O76" s="39"/>
      <c r="P76" s="39">
        <f t="shared" si="272"/>
        <v>0</v>
      </c>
      <c r="Q76" s="39"/>
      <c r="R76" s="39"/>
      <c r="S76" s="39"/>
      <c r="T76" s="170">
        <f t="shared" si="273"/>
        <v>0</v>
      </c>
      <c r="V76" s="169"/>
      <c r="W76" s="39"/>
      <c r="X76" s="39">
        <f t="shared" si="274"/>
        <v>0</v>
      </c>
      <c r="Y76" s="39"/>
      <c r="Z76" s="39"/>
      <c r="AA76" s="39"/>
      <c r="AB76" s="170">
        <f t="shared" si="275"/>
        <v>0</v>
      </c>
      <c r="AD76" s="169"/>
      <c r="AE76" s="39"/>
      <c r="AF76" s="39">
        <f t="shared" si="255"/>
        <v>0</v>
      </c>
      <c r="AG76" s="39"/>
      <c r="AH76" s="39"/>
      <c r="AI76" s="39"/>
      <c r="AJ76" s="170">
        <f t="shared" si="256"/>
        <v>0</v>
      </c>
      <c r="AL76" s="169"/>
      <c r="AM76" s="39"/>
      <c r="AN76" s="39">
        <f t="shared" si="257"/>
        <v>0</v>
      </c>
      <c r="AO76" s="39"/>
      <c r="AP76" s="39"/>
      <c r="AQ76" s="39"/>
      <c r="AR76" s="170">
        <f t="shared" si="258"/>
        <v>0</v>
      </c>
      <c r="AT76" s="169"/>
      <c r="AU76" s="39">
        <f>F76</f>
        <v>4125</v>
      </c>
      <c r="AV76" s="39">
        <f t="shared" ref="AV76:AX76" si="277">G76</f>
        <v>618.75</v>
      </c>
      <c r="AW76" s="39">
        <f t="shared" si="277"/>
        <v>0</v>
      </c>
      <c r="AX76" s="39">
        <f t="shared" si="277"/>
        <v>2000</v>
      </c>
      <c r="AY76" s="39"/>
      <c r="AZ76" s="170">
        <f t="shared" si="260"/>
        <v>6743.75</v>
      </c>
      <c r="BB76" s="169"/>
      <c r="BC76" s="39"/>
      <c r="BD76" s="39">
        <f t="shared" si="261"/>
        <v>0</v>
      </c>
      <c r="BE76" s="39"/>
      <c r="BF76" s="39"/>
      <c r="BG76" s="39"/>
      <c r="BH76" s="170">
        <f t="shared" si="262"/>
        <v>0</v>
      </c>
      <c r="BJ76" s="169"/>
      <c r="BK76" s="39"/>
      <c r="BL76" s="39">
        <f t="shared" si="263"/>
        <v>0</v>
      </c>
      <c r="BM76" s="39"/>
      <c r="BN76" s="39"/>
      <c r="BO76" s="39"/>
      <c r="BP76" s="170">
        <f t="shared" si="264"/>
        <v>0</v>
      </c>
      <c r="BR76" s="169"/>
      <c r="BS76" s="39"/>
      <c r="BT76" s="39">
        <f t="shared" si="265"/>
        <v>0</v>
      </c>
      <c r="BU76" s="39"/>
      <c r="BV76" s="39"/>
      <c r="BW76" s="39"/>
      <c r="BX76" s="170">
        <f t="shared" si="266"/>
        <v>0</v>
      </c>
      <c r="BZ76" s="169"/>
      <c r="CA76" s="39"/>
      <c r="CB76" s="39">
        <f t="shared" si="267"/>
        <v>0</v>
      </c>
      <c r="CC76" s="39"/>
      <c r="CD76" s="39"/>
      <c r="CE76" s="39"/>
      <c r="CF76" s="170">
        <f t="shared" si="268"/>
        <v>0</v>
      </c>
      <c r="CH76" s="169"/>
      <c r="CI76" s="192">
        <f t="shared" si="269"/>
        <v>4125</v>
      </c>
      <c r="CJ76" s="192">
        <f t="shared" si="269"/>
        <v>618.75</v>
      </c>
      <c r="CK76" s="192">
        <f t="shared" si="269"/>
        <v>0</v>
      </c>
      <c r="CL76" s="192">
        <f t="shared" si="269"/>
        <v>2000</v>
      </c>
      <c r="CM76" s="192">
        <f t="shared" si="269"/>
        <v>0</v>
      </c>
      <c r="CN76" s="170">
        <f t="shared" si="270"/>
        <v>6743.75</v>
      </c>
      <c r="CO76" s="243" t="str">
        <f t="shared" si="276"/>
        <v>OK</v>
      </c>
    </row>
    <row r="77" spans="1:93" ht="45.75" thickBot="1" x14ac:dyDescent="0.3">
      <c r="A77" s="3"/>
      <c r="B77" s="41" t="s">
        <v>328</v>
      </c>
      <c r="C77" s="225" t="s">
        <v>427</v>
      </c>
      <c r="D77" s="225" t="s">
        <v>432</v>
      </c>
      <c r="E77" s="169">
        <v>9</v>
      </c>
      <c r="F77" s="39">
        <f t="shared" si="248"/>
        <v>2475</v>
      </c>
      <c r="G77" s="39">
        <f t="shared" si="249"/>
        <v>371.25</v>
      </c>
      <c r="H77" s="39"/>
      <c r="I77" s="39"/>
      <c r="J77" s="39"/>
      <c r="K77" s="170">
        <f t="shared" si="250"/>
        <v>2846.25</v>
      </c>
      <c r="L77" s="243" t="str">
        <f t="shared" si="33"/>
        <v>OK</v>
      </c>
      <c r="N77" s="169"/>
      <c r="O77" s="39"/>
      <c r="P77" s="39">
        <f t="shared" si="272"/>
        <v>0</v>
      </c>
      <c r="Q77" s="39"/>
      <c r="R77" s="39"/>
      <c r="S77" s="39"/>
      <c r="T77" s="170">
        <f t="shared" si="273"/>
        <v>0</v>
      </c>
      <c r="V77" s="169"/>
      <c r="W77" s="39">
        <f>$F$77*0.25</f>
        <v>618.75</v>
      </c>
      <c r="X77" s="39">
        <f t="shared" si="274"/>
        <v>92.8125</v>
      </c>
      <c r="Y77" s="39"/>
      <c r="Z77" s="39"/>
      <c r="AA77" s="39"/>
      <c r="AB77" s="170">
        <f t="shared" si="275"/>
        <v>711.5625</v>
      </c>
      <c r="AD77" s="169"/>
      <c r="AE77" s="39">
        <f>$F$77*0.25</f>
        <v>618.75</v>
      </c>
      <c r="AF77" s="39">
        <f t="shared" si="255"/>
        <v>92.8125</v>
      </c>
      <c r="AG77" s="39"/>
      <c r="AH77" s="39"/>
      <c r="AI77" s="39"/>
      <c r="AJ77" s="170">
        <f t="shared" si="256"/>
        <v>711.5625</v>
      </c>
      <c r="AL77" s="169"/>
      <c r="AM77" s="39">
        <f>$F$77*0.25</f>
        <v>618.75</v>
      </c>
      <c r="AN77" s="39">
        <f t="shared" si="257"/>
        <v>92.8125</v>
      </c>
      <c r="AO77" s="39"/>
      <c r="AP77" s="39"/>
      <c r="AQ77" s="39"/>
      <c r="AR77" s="170">
        <f t="shared" si="258"/>
        <v>711.5625</v>
      </c>
      <c r="AT77" s="169"/>
      <c r="AU77" s="39">
        <f>$F$77*0.25</f>
        <v>618.75</v>
      </c>
      <c r="AV77" s="39">
        <f t="shared" si="259"/>
        <v>92.8125</v>
      </c>
      <c r="AW77" s="39"/>
      <c r="AX77" s="39"/>
      <c r="AY77" s="39"/>
      <c r="AZ77" s="170">
        <f t="shared" si="260"/>
        <v>711.5625</v>
      </c>
      <c r="BB77" s="169"/>
      <c r="BC77" s="39"/>
      <c r="BD77" s="39">
        <f t="shared" si="261"/>
        <v>0</v>
      </c>
      <c r="BE77" s="39"/>
      <c r="BF77" s="39"/>
      <c r="BG77" s="39"/>
      <c r="BH77" s="170">
        <f t="shared" si="262"/>
        <v>0</v>
      </c>
      <c r="BJ77" s="169"/>
      <c r="BK77" s="39"/>
      <c r="BL77" s="39">
        <f t="shared" si="263"/>
        <v>0</v>
      </c>
      <c r="BM77" s="39"/>
      <c r="BN77" s="39"/>
      <c r="BO77" s="39"/>
      <c r="BP77" s="170">
        <f t="shared" si="264"/>
        <v>0</v>
      </c>
      <c r="BR77" s="169"/>
      <c r="BS77" s="39"/>
      <c r="BT77" s="39">
        <f t="shared" si="265"/>
        <v>0</v>
      </c>
      <c r="BU77" s="39"/>
      <c r="BV77" s="39"/>
      <c r="BW77" s="39"/>
      <c r="BX77" s="170">
        <f t="shared" si="266"/>
        <v>0</v>
      </c>
      <c r="BZ77" s="169"/>
      <c r="CA77" s="39"/>
      <c r="CB77" s="39">
        <f t="shared" si="267"/>
        <v>0</v>
      </c>
      <c r="CC77" s="39"/>
      <c r="CD77" s="39"/>
      <c r="CE77" s="39"/>
      <c r="CF77" s="170">
        <f t="shared" si="268"/>
        <v>0</v>
      </c>
      <c r="CH77" s="169"/>
      <c r="CI77" s="192">
        <f t="shared" si="269"/>
        <v>2475</v>
      </c>
      <c r="CJ77" s="192">
        <f t="shared" si="269"/>
        <v>371.25</v>
      </c>
      <c r="CK77" s="192">
        <f t="shared" si="269"/>
        <v>0</v>
      </c>
      <c r="CL77" s="192">
        <f t="shared" si="269"/>
        <v>0</v>
      </c>
      <c r="CM77" s="192">
        <f t="shared" si="269"/>
        <v>0</v>
      </c>
      <c r="CN77" s="170">
        <f t="shared" si="270"/>
        <v>2846.25</v>
      </c>
      <c r="CO77" s="243" t="str">
        <f t="shared" si="276"/>
        <v>OK</v>
      </c>
    </row>
    <row r="78" spans="1:93" ht="15.75" thickBot="1" x14ac:dyDescent="0.3">
      <c r="A78" s="3"/>
      <c r="B78" s="41" t="s">
        <v>130</v>
      </c>
      <c r="C78" s="225" t="s">
        <v>427</v>
      </c>
      <c r="D78" s="225" t="s">
        <v>269</v>
      </c>
      <c r="E78" s="169"/>
      <c r="F78" s="39">
        <f t="shared" si="248"/>
        <v>0</v>
      </c>
      <c r="G78" s="39">
        <f t="shared" si="249"/>
        <v>0</v>
      </c>
      <c r="H78" s="39"/>
      <c r="I78" s="39"/>
      <c r="J78" s="39"/>
      <c r="K78" s="170">
        <f t="shared" si="250"/>
        <v>0</v>
      </c>
      <c r="L78" s="243" t="str">
        <f t="shared" si="33"/>
        <v>OK</v>
      </c>
      <c r="N78" s="169"/>
      <c r="O78" s="39"/>
      <c r="P78" s="39">
        <f t="shared" si="272"/>
        <v>0</v>
      </c>
      <c r="Q78" s="39"/>
      <c r="R78" s="39"/>
      <c r="S78" s="39"/>
      <c r="T78" s="170">
        <f t="shared" si="273"/>
        <v>0</v>
      </c>
      <c r="V78" s="169"/>
      <c r="W78" s="39">
        <f>$F$78*0.1</f>
        <v>0</v>
      </c>
      <c r="X78" s="39">
        <f t="shared" si="274"/>
        <v>0</v>
      </c>
      <c r="Y78" s="39"/>
      <c r="Z78" s="39"/>
      <c r="AA78" s="39"/>
      <c r="AB78" s="170">
        <f t="shared" si="275"/>
        <v>0</v>
      </c>
      <c r="AD78" s="169"/>
      <c r="AE78" s="39">
        <f>$F$78*0.3</f>
        <v>0</v>
      </c>
      <c r="AF78" s="39">
        <f t="shared" si="255"/>
        <v>0</v>
      </c>
      <c r="AG78" s="39"/>
      <c r="AH78" s="39"/>
      <c r="AI78" s="39"/>
      <c r="AJ78" s="170">
        <f t="shared" si="256"/>
        <v>0</v>
      </c>
      <c r="AL78" s="169"/>
      <c r="AM78" s="39">
        <f>$F$78*0.3</f>
        <v>0</v>
      </c>
      <c r="AN78" s="39">
        <f t="shared" si="257"/>
        <v>0</v>
      </c>
      <c r="AO78" s="39"/>
      <c r="AP78" s="39"/>
      <c r="AQ78" s="39"/>
      <c r="AR78" s="170">
        <f t="shared" si="258"/>
        <v>0</v>
      </c>
      <c r="AT78" s="169"/>
      <c r="AU78" s="39">
        <f>$F$78*0.3</f>
        <v>0</v>
      </c>
      <c r="AV78" s="39">
        <f t="shared" si="259"/>
        <v>0</v>
      </c>
      <c r="AW78" s="39"/>
      <c r="AX78" s="39"/>
      <c r="AY78" s="39"/>
      <c r="AZ78" s="170">
        <f t="shared" si="260"/>
        <v>0</v>
      </c>
      <c r="BB78" s="169"/>
      <c r="BC78" s="39"/>
      <c r="BD78" s="39">
        <f t="shared" si="261"/>
        <v>0</v>
      </c>
      <c r="BE78" s="39"/>
      <c r="BF78" s="39"/>
      <c r="BG78" s="39"/>
      <c r="BH78" s="170">
        <f t="shared" si="262"/>
        <v>0</v>
      </c>
      <c r="BJ78" s="169"/>
      <c r="BK78" s="39"/>
      <c r="BL78" s="39">
        <f t="shared" si="263"/>
        <v>0</v>
      </c>
      <c r="BM78" s="39"/>
      <c r="BN78" s="39"/>
      <c r="BO78" s="39"/>
      <c r="BP78" s="170">
        <f t="shared" si="264"/>
        <v>0</v>
      </c>
      <c r="BR78" s="169"/>
      <c r="BS78" s="39"/>
      <c r="BT78" s="39">
        <f t="shared" si="265"/>
        <v>0</v>
      </c>
      <c r="BU78" s="39"/>
      <c r="BV78" s="39"/>
      <c r="BW78" s="39"/>
      <c r="BX78" s="170">
        <f t="shared" si="266"/>
        <v>0</v>
      </c>
      <c r="BZ78" s="169"/>
      <c r="CA78" s="39"/>
      <c r="CB78" s="39">
        <f t="shared" si="267"/>
        <v>0</v>
      </c>
      <c r="CC78" s="39"/>
      <c r="CD78" s="39"/>
      <c r="CE78" s="39"/>
      <c r="CF78" s="170">
        <f t="shared" si="268"/>
        <v>0</v>
      </c>
      <c r="CH78" s="169"/>
      <c r="CI78" s="192">
        <f t="shared" si="269"/>
        <v>0</v>
      </c>
      <c r="CJ78" s="192">
        <f t="shared" si="269"/>
        <v>0</v>
      </c>
      <c r="CK78" s="192">
        <f t="shared" si="269"/>
        <v>0</v>
      </c>
      <c r="CL78" s="192">
        <f t="shared" si="269"/>
        <v>0</v>
      </c>
      <c r="CM78" s="192">
        <f t="shared" si="269"/>
        <v>0</v>
      </c>
      <c r="CN78" s="170">
        <f t="shared" si="270"/>
        <v>0</v>
      </c>
      <c r="CO78" s="243" t="str">
        <f t="shared" si="276"/>
        <v>OK</v>
      </c>
    </row>
    <row r="79" spans="1:93" ht="15.75" thickBot="1" x14ac:dyDescent="0.3">
      <c r="A79" s="3"/>
      <c r="B79" s="41"/>
      <c r="C79" s="93"/>
      <c r="D79" s="7"/>
      <c r="E79" s="169"/>
      <c r="F79" s="39">
        <f t="shared" si="248"/>
        <v>0</v>
      </c>
      <c r="G79" s="39">
        <f t="shared" si="249"/>
        <v>0</v>
      </c>
      <c r="H79" s="39"/>
      <c r="I79" s="39"/>
      <c r="J79" s="39"/>
      <c r="K79" s="170">
        <f t="shared" si="250"/>
        <v>0</v>
      </c>
      <c r="L79" s="243" t="str">
        <f t="shared" si="33"/>
        <v>OK</v>
      </c>
      <c r="N79" s="169"/>
      <c r="O79" s="39"/>
      <c r="P79" s="39">
        <f t="shared" si="272"/>
        <v>0</v>
      </c>
      <c r="Q79" s="39"/>
      <c r="R79" s="39"/>
      <c r="S79" s="39"/>
      <c r="T79" s="170">
        <f t="shared" si="273"/>
        <v>0</v>
      </c>
      <c r="V79" s="169"/>
      <c r="W79" s="39"/>
      <c r="X79" s="39">
        <f t="shared" si="274"/>
        <v>0</v>
      </c>
      <c r="Y79" s="39"/>
      <c r="Z79" s="39"/>
      <c r="AA79" s="39"/>
      <c r="AB79" s="170">
        <f t="shared" si="275"/>
        <v>0</v>
      </c>
      <c r="AD79" s="169"/>
      <c r="AE79" s="39"/>
      <c r="AF79" s="39">
        <f t="shared" si="255"/>
        <v>0</v>
      </c>
      <c r="AG79" s="39"/>
      <c r="AH79" s="39"/>
      <c r="AI79" s="39"/>
      <c r="AJ79" s="170">
        <f t="shared" si="256"/>
        <v>0</v>
      </c>
      <c r="AL79" s="169"/>
      <c r="AM79" s="39"/>
      <c r="AN79" s="39">
        <f t="shared" si="257"/>
        <v>0</v>
      </c>
      <c r="AO79" s="39"/>
      <c r="AP79" s="39"/>
      <c r="AQ79" s="39"/>
      <c r="AR79" s="170">
        <f t="shared" si="258"/>
        <v>0</v>
      </c>
      <c r="AT79" s="169"/>
      <c r="AU79" s="39"/>
      <c r="AV79" s="39">
        <f t="shared" si="259"/>
        <v>0</v>
      </c>
      <c r="AW79" s="39"/>
      <c r="AX79" s="39"/>
      <c r="AY79" s="39"/>
      <c r="AZ79" s="170">
        <f t="shared" si="260"/>
        <v>0</v>
      </c>
      <c r="BB79" s="169"/>
      <c r="BC79" s="39"/>
      <c r="BD79" s="39">
        <f t="shared" si="261"/>
        <v>0</v>
      </c>
      <c r="BE79" s="39"/>
      <c r="BF79" s="39"/>
      <c r="BG79" s="39"/>
      <c r="BH79" s="170">
        <f t="shared" si="262"/>
        <v>0</v>
      </c>
      <c r="BJ79" s="169"/>
      <c r="BK79" s="39"/>
      <c r="BL79" s="39">
        <f t="shared" si="263"/>
        <v>0</v>
      </c>
      <c r="BM79" s="39"/>
      <c r="BN79" s="39"/>
      <c r="BO79" s="39"/>
      <c r="BP79" s="170">
        <f t="shared" si="264"/>
        <v>0</v>
      </c>
      <c r="BR79" s="169"/>
      <c r="BS79" s="39"/>
      <c r="BT79" s="39">
        <f t="shared" si="265"/>
        <v>0</v>
      </c>
      <c r="BU79" s="39"/>
      <c r="BV79" s="39"/>
      <c r="BW79" s="39"/>
      <c r="BX79" s="170">
        <f t="shared" si="266"/>
        <v>0</v>
      </c>
      <c r="BZ79" s="169"/>
      <c r="CA79" s="39"/>
      <c r="CB79" s="39">
        <f t="shared" si="267"/>
        <v>0</v>
      </c>
      <c r="CC79" s="39"/>
      <c r="CD79" s="39"/>
      <c r="CE79" s="39"/>
      <c r="CF79" s="170">
        <f t="shared" si="268"/>
        <v>0</v>
      </c>
      <c r="CH79" s="169"/>
      <c r="CI79" s="192">
        <f t="shared" si="269"/>
        <v>0</v>
      </c>
      <c r="CJ79" s="192">
        <f t="shared" si="269"/>
        <v>0</v>
      </c>
      <c r="CK79" s="192">
        <f t="shared" si="269"/>
        <v>0</v>
      </c>
      <c r="CL79" s="192">
        <f t="shared" si="269"/>
        <v>0</v>
      </c>
      <c r="CM79" s="192">
        <f t="shared" si="269"/>
        <v>0</v>
      </c>
      <c r="CN79" s="170">
        <f t="shared" si="270"/>
        <v>0</v>
      </c>
      <c r="CO79" s="243" t="str">
        <f t="shared" si="276"/>
        <v>OK</v>
      </c>
    </row>
    <row r="80" spans="1:93" ht="15.75" thickBot="1" x14ac:dyDescent="0.3">
      <c r="A80" s="3"/>
      <c r="B80" s="41"/>
      <c r="C80" s="93"/>
      <c r="D80" s="7"/>
      <c r="E80" s="169"/>
      <c r="F80" s="39">
        <f t="shared" si="248"/>
        <v>0</v>
      </c>
      <c r="G80" s="39">
        <f t="shared" si="249"/>
        <v>0</v>
      </c>
      <c r="H80" s="39"/>
      <c r="I80" s="39"/>
      <c r="J80" s="39"/>
      <c r="K80" s="170">
        <f t="shared" si="250"/>
        <v>0</v>
      </c>
      <c r="L80" s="243" t="str">
        <f t="shared" si="33"/>
        <v>OK</v>
      </c>
      <c r="N80" s="169"/>
      <c r="O80" s="39"/>
      <c r="P80" s="39">
        <f t="shared" si="272"/>
        <v>0</v>
      </c>
      <c r="Q80" s="39"/>
      <c r="R80" s="39"/>
      <c r="S80" s="39"/>
      <c r="T80" s="170">
        <f t="shared" si="273"/>
        <v>0</v>
      </c>
      <c r="V80" s="169"/>
      <c r="W80" s="39"/>
      <c r="X80" s="39">
        <f t="shared" si="274"/>
        <v>0</v>
      </c>
      <c r="Y80" s="39"/>
      <c r="Z80" s="39"/>
      <c r="AA80" s="39"/>
      <c r="AB80" s="170">
        <f t="shared" si="275"/>
        <v>0</v>
      </c>
      <c r="AD80" s="169"/>
      <c r="AE80" s="39"/>
      <c r="AF80" s="39">
        <f t="shared" si="255"/>
        <v>0</v>
      </c>
      <c r="AG80" s="39"/>
      <c r="AH80" s="39"/>
      <c r="AI80" s="39"/>
      <c r="AJ80" s="170">
        <f t="shared" si="256"/>
        <v>0</v>
      </c>
      <c r="AL80" s="169"/>
      <c r="AM80" s="39"/>
      <c r="AN80" s="39">
        <f t="shared" si="257"/>
        <v>0</v>
      </c>
      <c r="AO80" s="39"/>
      <c r="AP80" s="39"/>
      <c r="AQ80" s="39"/>
      <c r="AR80" s="170">
        <f t="shared" si="258"/>
        <v>0</v>
      </c>
      <c r="AT80" s="169"/>
      <c r="AU80" s="39"/>
      <c r="AV80" s="39">
        <f t="shared" si="259"/>
        <v>0</v>
      </c>
      <c r="AW80" s="39"/>
      <c r="AX80" s="39"/>
      <c r="AY80" s="39"/>
      <c r="AZ80" s="170">
        <f t="shared" si="260"/>
        <v>0</v>
      </c>
      <c r="BB80" s="169"/>
      <c r="BC80" s="39"/>
      <c r="BD80" s="39">
        <f t="shared" si="261"/>
        <v>0</v>
      </c>
      <c r="BE80" s="39"/>
      <c r="BF80" s="39"/>
      <c r="BG80" s="39"/>
      <c r="BH80" s="170">
        <f t="shared" si="262"/>
        <v>0</v>
      </c>
      <c r="BJ80" s="169"/>
      <c r="BK80" s="39"/>
      <c r="BL80" s="39">
        <f t="shared" si="263"/>
        <v>0</v>
      </c>
      <c r="BM80" s="39"/>
      <c r="BN80" s="39"/>
      <c r="BO80" s="39"/>
      <c r="BP80" s="170">
        <f t="shared" si="264"/>
        <v>0</v>
      </c>
      <c r="BR80" s="169"/>
      <c r="BS80" s="39"/>
      <c r="BT80" s="39">
        <f t="shared" si="265"/>
        <v>0</v>
      </c>
      <c r="BU80" s="39"/>
      <c r="BV80" s="39"/>
      <c r="BW80" s="39"/>
      <c r="BX80" s="170">
        <f t="shared" si="266"/>
        <v>0</v>
      </c>
      <c r="BZ80" s="169"/>
      <c r="CA80" s="39"/>
      <c r="CB80" s="39">
        <f t="shared" si="267"/>
        <v>0</v>
      </c>
      <c r="CC80" s="39"/>
      <c r="CD80" s="39"/>
      <c r="CE80" s="39"/>
      <c r="CF80" s="170">
        <f t="shared" si="268"/>
        <v>0</v>
      </c>
      <c r="CH80" s="169"/>
      <c r="CI80" s="192">
        <f t="shared" si="269"/>
        <v>0</v>
      </c>
      <c r="CJ80" s="192">
        <f t="shared" si="269"/>
        <v>0</v>
      </c>
      <c r="CK80" s="192">
        <f t="shared" si="269"/>
        <v>0</v>
      </c>
      <c r="CL80" s="192">
        <f t="shared" si="269"/>
        <v>0</v>
      </c>
      <c r="CM80" s="192">
        <f t="shared" si="269"/>
        <v>0</v>
      </c>
      <c r="CN80" s="170">
        <f t="shared" si="270"/>
        <v>0</v>
      </c>
      <c r="CO80" s="243" t="str">
        <f t="shared" si="276"/>
        <v>OK</v>
      </c>
    </row>
    <row r="81" spans="1:93" ht="15.75" thickBot="1" x14ac:dyDescent="0.3">
      <c r="A81" s="80"/>
      <c r="B81" s="136" t="s">
        <v>362</v>
      </c>
      <c r="C81" s="136"/>
      <c r="D81" s="137"/>
      <c r="E81" s="185"/>
      <c r="F81" s="155"/>
      <c r="G81" s="155"/>
      <c r="H81" s="155"/>
      <c r="I81" s="155"/>
      <c r="J81" s="155"/>
      <c r="K81" s="186"/>
      <c r="L81" s="243" t="str">
        <f t="shared" si="33"/>
        <v>OK</v>
      </c>
      <c r="N81" s="185"/>
      <c r="O81" s="155"/>
      <c r="P81" s="155"/>
      <c r="Q81" s="155"/>
      <c r="R81" s="155"/>
      <c r="S81" s="155"/>
      <c r="T81" s="186"/>
      <c r="V81" s="185"/>
      <c r="W81" s="155"/>
      <c r="X81" s="155"/>
      <c r="Y81" s="155"/>
      <c r="Z81" s="155"/>
      <c r="AA81" s="155"/>
      <c r="AB81" s="186"/>
      <c r="AD81" s="185"/>
      <c r="AE81" s="155"/>
      <c r="AF81" s="155"/>
      <c r="AG81" s="155"/>
      <c r="AH81" s="155"/>
      <c r="AI81" s="155"/>
      <c r="AJ81" s="186"/>
      <c r="AL81" s="185"/>
      <c r="AM81" s="155"/>
      <c r="AN81" s="155"/>
      <c r="AO81" s="155"/>
      <c r="AP81" s="155"/>
      <c r="AQ81" s="155"/>
      <c r="AR81" s="186"/>
      <c r="AT81" s="185"/>
      <c r="AU81" s="155"/>
      <c r="AV81" s="155"/>
      <c r="AW81" s="155"/>
      <c r="AX81" s="155"/>
      <c r="AY81" s="155"/>
      <c r="AZ81" s="186"/>
      <c r="BB81" s="185"/>
      <c r="BC81" s="155"/>
      <c r="BD81" s="155"/>
      <c r="BE81" s="155"/>
      <c r="BF81" s="155"/>
      <c r="BG81" s="155"/>
      <c r="BH81" s="186"/>
      <c r="BJ81" s="185"/>
      <c r="BK81" s="155"/>
      <c r="BL81" s="155"/>
      <c r="BM81" s="155"/>
      <c r="BN81" s="155"/>
      <c r="BO81" s="155"/>
      <c r="BP81" s="186"/>
      <c r="BR81" s="185"/>
      <c r="BS81" s="155"/>
      <c r="BT81" s="155"/>
      <c r="BU81" s="155"/>
      <c r="BV81" s="155"/>
      <c r="BW81" s="155"/>
      <c r="BX81" s="186"/>
      <c r="BZ81" s="185"/>
      <c r="CA81" s="155"/>
      <c r="CB81" s="155"/>
      <c r="CC81" s="155"/>
      <c r="CD81" s="155"/>
      <c r="CE81" s="155"/>
      <c r="CF81" s="186"/>
      <c r="CH81" s="185"/>
      <c r="CI81" s="155"/>
      <c r="CJ81" s="155"/>
      <c r="CK81" s="155"/>
      <c r="CL81" s="155"/>
      <c r="CM81" s="155"/>
      <c r="CN81" s="186"/>
      <c r="CO81" s="243" t="str">
        <f t="shared" si="276"/>
        <v>OK</v>
      </c>
    </row>
    <row r="82" spans="1:93" ht="15.75" thickBot="1" x14ac:dyDescent="0.3">
      <c r="A82" s="3"/>
      <c r="B82" s="21" t="s">
        <v>330</v>
      </c>
      <c r="C82" s="225" t="s">
        <v>429</v>
      </c>
      <c r="D82" s="225" t="s">
        <v>224</v>
      </c>
      <c r="E82" s="169">
        <v>1</v>
      </c>
      <c r="F82" s="39">
        <f t="shared" ref="F82:F88" si="278">E82*$C$2</f>
        <v>275</v>
      </c>
      <c r="G82" s="39">
        <f t="shared" si="226"/>
        <v>41.25</v>
      </c>
      <c r="H82" s="39"/>
      <c r="I82" s="39"/>
      <c r="J82" s="39"/>
      <c r="K82" s="170">
        <f t="shared" si="227"/>
        <v>316.25</v>
      </c>
      <c r="L82" s="243" t="str">
        <f t="shared" si="33"/>
        <v>OK</v>
      </c>
      <c r="N82" s="169"/>
      <c r="O82" s="39"/>
      <c r="P82" s="39">
        <f t="shared" ref="P82:P88" si="279">O82*0.15</f>
        <v>0</v>
      </c>
      <c r="Q82" s="39"/>
      <c r="R82" s="39"/>
      <c r="S82" s="39"/>
      <c r="T82" s="170">
        <f t="shared" ref="T82:T88" si="280">O82+P82+Q82+R82+S82</f>
        <v>0</v>
      </c>
      <c r="V82" s="169"/>
      <c r="W82" s="39">
        <f>F82</f>
        <v>275</v>
      </c>
      <c r="X82" s="39">
        <f t="shared" ref="X82:X88" si="281">W82*0.15</f>
        <v>41.25</v>
      </c>
      <c r="Y82" s="39"/>
      <c r="Z82" s="39"/>
      <c r="AA82" s="39"/>
      <c r="AB82" s="170">
        <f t="shared" ref="AB82:AB88" si="282">W82+X82+Y82+Z82+AA82</f>
        <v>316.25</v>
      </c>
      <c r="AD82" s="169"/>
      <c r="AE82" s="39"/>
      <c r="AF82" s="39">
        <f t="shared" ref="AF82:AF88" si="283">AE82*0.15</f>
        <v>0</v>
      </c>
      <c r="AG82" s="39"/>
      <c r="AH82" s="39"/>
      <c r="AI82" s="39"/>
      <c r="AJ82" s="170">
        <f t="shared" ref="AJ82:AJ88" si="284">AE82+AF82+AG82+AH82+AI82</f>
        <v>0</v>
      </c>
      <c r="AL82" s="169"/>
      <c r="AM82" s="39"/>
      <c r="AN82" s="39">
        <f t="shared" ref="AN82:AN88" si="285">AM82*0.15</f>
        <v>0</v>
      </c>
      <c r="AO82" s="39"/>
      <c r="AP82" s="39"/>
      <c r="AQ82" s="39"/>
      <c r="AR82" s="170">
        <f t="shared" ref="AR82:AR88" si="286">AM82+AN82+AO82+AP82+AQ82</f>
        <v>0</v>
      </c>
      <c r="AT82" s="169"/>
      <c r="AU82" s="39"/>
      <c r="AV82" s="39">
        <f t="shared" ref="AV82:AV88" si="287">AU82*0.15</f>
        <v>0</v>
      </c>
      <c r="AW82" s="39"/>
      <c r="AX82" s="39"/>
      <c r="AY82" s="39"/>
      <c r="AZ82" s="170">
        <f t="shared" ref="AZ82:AZ88" si="288">AU82+AV82+AW82+AX82+AY82</f>
        <v>0</v>
      </c>
      <c r="BB82" s="169"/>
      <c r="BC82" s="39"/>
      <c r="BD82" s="39">
        <f t="shared" ref="BD82:BD88" si="289">BC82*0.15</f>
        <v>0</v>
      </c>
      <c r="BE82" s="39"/>
      <c r="BF82" s="39"/>
      <c r="BG82" s="39"/>
      <c r="BH82" s="170">
        <f t="shared" ref="BH82:BH88" si="290">BC82+BD82+BE82+BF82+BG82</f>
        <v>0</v>
      </c>
      <c r="BJ82" s="169"/>
      <c r="BK82" s="39"/>
      <c r="BL82" s="39">
        <f t="shared" ref="BL82:BL88" si="291">BK82*0.15</f>
        <v>0</v>
      </c>
      <c r="BM82" s="39"/>
      <c r="BN82" s="39"/>
      <c r="BO82" s="39"/>
      <c r="BP82" s="170">
        <f t="shared" ref="BP82:BP88" si="292">BK82+BL82+BM82+BN82+BO82</f>
        <v>0</v>
      </c>
      <c r="BR82" s="169"/>
      <c r="BS82" s="39"/>
      <c r="BT82" s="39">
        <f t="shared" ref="BT82:BT88" si="293">BS82*0.15</f>
        <v>0</v>
      </c>
      <c r="BU82" s="39"/>
      <c r="BV82" s="39"/>
      <c r="BW82" s="39"/>
      <c r="BX82" s="170">
        <f t="shared" ref="BX82:BX88" si="294">BS82+BT82+BU82+BV82+BW82</f>
        <v>0</v>
      </c>
      <c r="BZ82" s="169"/>
      <c r="CA82" s="39"/>
      <c r="CB82" s="39">
        <f t="shared" ref="CB82:CB88" si="295">CA82*0.15</f>
        <v>0</v>
      </c>
      <c r="CC82" s="39"/>
      <c r="CD82" s="39"/>
      <c r="CE82" s="39"/>
      <c r="CF82" s="170">
        <f t="shared" ref="CF82:CF88" si="296">CA82+CB82+CC82+CD82+CE82</f>
        <v>0</v>
      </c>
      <c r="CH82" s="169"/>
      <c r="CI82" s="192">
        <f t="shared" ref="CI82:CM88" si="297">O82+W82+AE82+AM82+AU82+BC82+BK82+BS82+CA82</f>
        <v>275</v>
      </c>
      <c r="CJ82" s="192">
        <f t="shared" si="297"/>
        <v>41.25</v>
      </c>
      <c r="CK82" s="192">
        <f t="shared" si="297"/>
        <v>0</v>
      </c>
      <c r="CL82" s="192">
        <f t="shared" si="297"/>
        <v>0</v>
      </c>
      <c r="CM82" s="192">
        <f t="shared" si="297"/>
        <v>0</v>
      </c>
      <c r="CN82" s="170">
        <f t="shared" ref="CN82:CN88" si="298">CI82+CJ82+CK82+CL82+CM82</f>
        <v>316.25</v>
      </c>
      <c r="CO82" s="243" t="str">
        <f t="shared" si="276"/>
        <v>OK</v>
      </c>
    </row>
    <row r="83" spans="1:93" ht="45.75" thickBot="1" x14ac:dyDescent="0.3">
      <c r="A83" s="3"/>
      <c r="B83" s="41" t="s">
        <v>331</v>
      </c>
      <c r="C83" s="225" t="s">
        <v>429</v>
      </c>
      <c r="D83" s="225" t="s">
        <v>432</v>
      </c>
      <c r="E83" s="169">
        <v>15</v>
      </c>
      <c r="F83" s="39">
        <f t="shared" si="278"/>
        <v>4125</v>
      </c>
      <c r="G83" s="39">
        <f t="shared" si="226"/>
        <v>618.75</v>
      </c>
      <c r="H83" s="39"/>
      <c r="I83" s="39"/>
      <c r="J83" s="39"/>
      <c r="K83" s="170">
        <f t="shared" si="227"/>
        <v>4743.75</v>
      </c>
      <c r="L83" s="243" t="str">
        <f t="shared" si="33"/>
        <v>OK</v>
      </c>
      <c r="N83" s="169"/>
      <c r="O83" s="39"/>
      <c r="P83" s="39">
        <f t="shared" si="279"/>
        <v>0</v>
      </c>
      <c r="Q83" s="39"/>
      <c r="R83" s="39"/>
      <c r="S83" s="39"/>
      <c r="T83" s="170">
        <f t="shared" si="280"/>
        <v>0</v>
      </c>
      <c r="V83" s="169"/>
      <c r="W83" s="39">
        <f>F83</f>
        <v>4125</v>
      </c>
      <c r="X83" s="39">
        <f t="shared" si="281"/>
        <v>618.75</v>
      </c>
      <c r="Y83" s="39">
        <f>H83</f>
        <v>0</v>
      </c>
      <c r="Z83" s="39">
        <f t="shared" ref="Z83" si="299">Y83*0.15</f>
        <v>0</v>
      </c>
      <c r="AA83" s="39"/>
      <c r="AB83" s="170">
        <f t="shared" si="282"/>
        <v>4743.75</v>
      </c>
      <c r="AD83" s="169"/>
      <c r="AE83" s="39"/>
      <c r="AF83" s="39">
        <f t="shared" si="283"/>
        <v>0</v>
      </c>
      <c r="AG83" s="39"/>
      <c r="AH83" s="39"/>
      <c r="AI83" s="39"/>
      <c r="AJ83" s="170">
        <f t="shared" si="284"/>
        <v>0</v>
      </c>
      <c r="AL83" s="169"/>
      <c r="AM83" s="39"/>
      <c r="AN83" s="39">
        <f t="shared" si="285"/>
        <v>0</v>
      </c>
      <c r="AO83" s="39"/>
      <c r="AP83" s="39"/>
      <c r="AQ83" s="39"/>
      <c r="AR83" s="170">
        <f t="shared" si="286"/>
        <v>0</v>
      </c>
      <c r="AT83" s="169"/>
      <c r="AU83" s="39"/>
      <c r="AV83" s="39">
        <f t="shared" si="287"/>
        <v>0</v>
      </c>
      <c r="AW83" s="39"/>
      <c r="AX83" s="39"/>
      <c r="AY83" s="39"/>
      <c r="AZ83" s="170">
        <f t="shared" si="288"/>
        <v>0</v>
      </c>
      <c r="BB83" s="169"/>
      <c r="BC83" s="39"/>
      <c r="BD83" s="39">
        <f t="shared" si="289"/>
        <v>0</v>
      </c>
      <c r="BE83" s="39"/>
      <c r="BF83" s="39"/>
      <c r="BG83" s="39"/>
      <c r="BH83" s="170">
        <f t="shared" si="290"/>
        <v>0</v>
      </c>
      <c r="BJ83" s="169"/>
      <c r="BK83" s="39"/>
      <c r="BL83" s="39">
        <f t="shared" si="291"/>
        <v>0</v>
      </c>
      <c r="BM83" s="39"/>
      <c r="BN83" s="39"/>
      <c r="BO83" s="39"/>
      <c r="BP83" s="170">
        <f t="shared" si="292"/>
        <v>0</v>
      </c>
      <c r="BR83" s="169"/>
      <c r="BS83" s="39"/>
      <c r="BT83" s="39">
        <f t="shared" si="293"/>
        <v>0</v>
      </c>
      <c r="BU83" s="39"/>
      <c r="BV83" s="39"/>
      <c r="BW83" s="39"/>
      <c r="BX83" s="170">
        <f t="shared" si="294"/>
        <v>0</v>
      </c>
      <c r="BZ83" s="169"/>
      <c r="CA83" s="39"/>
      <c r="CB83" s="39">
        <f t="shared" si="295"/>
        <v>0</v>
      </c>
      <c r="CC83" s="39"/>
      <c r="CD83" s="39"/>
      <c r="CE83" s="39"/>
      <c r="CF83" s="170">
        <f t="shared" si="296"/>
        <v>0</v>
      </c>
      <c r="CH83" s="169"/>
      <c r="CI83" s="192">
        <f t="shared" si="297"/>
        <v>4125</v>
      </c>
      <c r="CJ83" s="192">
        <f t="shared" si="297"/>
        <v>618.75</v>
      </c>
      <c r="CK83" s="192">
        <f t="shared" si="297"/>
        <v>0</v>
      </c>
      <c r="CL83" s="192">
        <f t="shared" si="297"/>
        <v>0</v>
      </c>
      <c r="CM83" s="192">
        <f t="shared" si="297"/>
        <v>0</v>
      </c>
      <c r="CN83" s="170">
        <f t="shared" si="298"/>
        <v>4743.75</v>
      </c>
      <c r="CO83" s="243" t="str">
        <f t="shared" si="276"/>
        <v>OK</v>
      </c>
    </row>
    <row r="84" spans="1:93" ht="45.75" hidden="1" thickBot="1" x14ac:dyDescent="0.3">
      <c r="A84" s="3"/>
      <c r="B84" s="41" t="s">
        <v>332</v>
      </c>
      <c r="C84" s="225" t="s">
        <v>429</v>
      </c>
      <c r="D84" s="225" t="s">
        <v>432</v>
      </c>
      <c r="E84" s="169"/>
      <c r="F84" s="39">
        <f t="shared" si="278"/>
        <v>0</v>
      </c>
      <c r="G84" s="39">
        <f t="shared" si="226"/>
        <v>0</v>
      </c>
      <c r="H84" s="39"/>
      <c r="I84" s="39"/>
      <c r="J84" s="39"/>
      <c r="K84" s="170">
        <f t="shared" si="227"/>
        <v>0</v>
      </c>
      <c r="L84" s="243" t="str">
        <f t="shared" si="33"/>
        <v>OK</v>
      </c>
      <c r="N84" s="169"/>
      <c r="O84" s="39"/>
      <c r="P84" s="39">
        <f t="shared" si="279"/>
        <v>0</v>
      </c>
      <c r="Q84" s="39"/>
      <c r="R84" s="39"/>
      <c r="S84" s="39"/>
      <c r="T84" s="170">
        <f t="shared" si="280"/>
        <v>0</v>
      </c>
      <c r="V84" s="169"/>
      <c r="W84" s="39">
        <f>F84</f>
        <v>0</v>
      </c>
      <c r="X84" s="39">
        <f t="shared" ref="X84:Z84" si="300">G84</f>
        <v>0</v>
      </c>
      <c r="Y84" s="39">
        <f t="shared" si="300"/>
        <v>0</v>
      </c>
      <c r="Z84" s="39">
        <f t="shared" si="300"/>
        <v>0</v>
      </c>
      <c r="AA84" s="39"/>
      <c r="AB84" s="170">
        <f t="shared" si="282"/>
        <v>0</v>
      </c>
      <c r="AD84" s="169"/>
      <c r="AE84" s="39"/>
      <c r="AF84" s="39">
        <f t="shared" si="283"/>
        <v>0</v>
      </c>
      <c r="AG84" s="39"/>
      <c r="AH84" s="39"/>
      <c r="AI84" s="39"/>
      <c r="AJ84" s="170">
        <f t="shared" si="284"/>
        <v>0</v>
      </c>
      <c r="AL84" s="169"/>
      <c r="AM84" s="39"/>
      <c r="AN84" s="39">
        <f t="shared" si="285"/>
        <v>0</v>
      </c>
      <c r="AO84" s="39"/>
      <c r="AP84" s="39"/>
      <c r="AQ84" s="39"/>
      <c r="AR84" s="170">
        <f t="shared" si="286"/>
        <v>0</v>
      </c>
      <c r="AT84" s="169"/>
      <c r="AU84" s="39"/>
      <c r="AV84" s="39">
        <f t="shared" si="287"/>
        <v>0</v>
      </c>
      <c r="AW84" s="39"/>
      <c r="AX84" s="39"/>
      <c r="AY84" s="39"/>
      <c r="AZ84" s="170">
        <f t="shared" si="288"/>
        <v>0</v>
      </c>
      <c r="BB84" s="169"/>
      <c r="BC84" s="39"/>
      <c r="BD84" s="39">
        <f t="shared" si="289"/>
        <v>0</v>
      </c>
      <c r="BE84" s="39"/>
      <c r="BF84" s="39"/>
      <c r="BG84" s="39"/>
      <c r="BH84" s="170">
        <f t="shared" si="290"/>
        <v>0</v>
      </c>
      <c r="BJ84" s="169"/>
      <c r="BK84" s="39"/>
      <c r="BL84" s="39">
        <f t="shared" si="291"/>
        <v>0</v>
      </c>
      <c r="BM84" s="39"/>
      <c r="BN84" s="39"/>
      <c r="BO84" s="39"/>
      <c r="BP84" s="170">
        <f t="shared" si="292"/>
        <v>0</v>
      </c>
      <c r="BR84" s="169"/>
      <c r="BS84" s="39"/>
      <c r="BT84" s="39">
        <f t="shared" si="293"/>
        <v>0</v>
      </c>
      <c r="BU84" s="39"/>
      <c r="BV84" s="39"/>
      <c r="BW84" s="39"/>
      <c r="BX84" s="170">
        <f t="shared" si="294"/>
        <v>0</v>
      </c>
      <c r="BZ84" s="169"/>
      <c r="CA84" s="39"/>
      <c r="CB84" s="39">
        <f t="shared" si="295"/>
        <v>0</v>
      </c>
      <c r="CC84" s="39"/>
      <c r="CD84" s="39"/>
      <c r="CE84" s="39"/>
      <c r="CF84" s="170">
        <f t="shared" si="296"/>
        <v>0</v>
      </c>
      <c r="CH84" s="169"/>
      <c r="CI84" s="192">
        <f t="shared" si="297"/>
        <v>0</v>
      </c>
      <c r="CJ84" s="192">
        <f t="shared" si="297"/>
        <v>0</v>
      </c>
      <c r="CK84" s="192">
        <f t="shared" si="297"/>
        <v>0</v>
      </c>
      <c r="CL84" s="192">
        <f t="shared" si="297"/>
        <v>0</v>
      </c>
      <c r="CM84" s="192">
        <f t="shared" si="297"/>
        <v>0</v>
      </c>
      <c r="CN84" s="170">
        <f t="shared" si="298"/>
        <v>0</v>
      </c>
      <c r="CO84" s="243" t="str">
        <f t="shared" si="276"/>
        <v>OK</v>
      </c>
    </row>
    <row r="85" spans="1:93" ht="15.75" thickBot="1" x14ac:dyDescent="0.3">
      <c r="A85" s="3"/>
      <c r="B85" s="41" t="s">
        <v>334</v>
      </c>
      <c r="C85" s="225" t="s">
        <v>429</v>
      </c>
      <c r="D85" s="225" t="s">
        <v>269</v>
      </c>
      <c r="E85" s="169">
        <v>1</v>
      </c>
      <c r="F85" s="39">
        <f t="shared" si="278"/>
        <v>275</v>
      </c>
      <c r="G85" s="39">
        <f t="shared" si="226"/>
        <v>41.25</v>
      </c>
      <c r="H85" s="39"/>
      <c r="I85" s="39"/>
      <c r="J85" s="39"/>
      <c r="K85" s="170">
        <f t="shared" si="227"/>
        <v>316.25</v>
      </c>
      <c r="L85" s="243" t="str">
        <f t="shared" si="33"/>
        <v>OK</v>
      </c>
      <c r="N85" s="169"/>
      <c r="O85" s="39"/>
      <c r="P85" s="39">
        <f t="shared" si="279"/>
        <v>0</v>
      </c>
      <c r="Q85" s="39"/>
      <c r="R85" s="39"/>
      <c r="S85" s="39"/>
      <c r="T85" s="170">
        <f t="shared" si="280"/>
        <v>0</v>
      </c>
      <c r="V85" s="169"/>
      <c r="W85" s="39">
        <f>F85</f>
        <v>275</v>
      </c>
      <c r="X85" s="39">
        <f t="shared" si="281"/>
        <v>41.25</v>
      </c>
      <c r="Y85" s="39"/>
      <c r="Z85" s="39"/>
      <c r="AA85" s="39"/>
      <c r="AB85" s="170">
        <f t="shared" si="282"/>
        <v>316.25</v>
      </c>
      <c r="AD85" s="169"/>
      <c r="AE85" s="39"/>
      <c r="AF85" s="39">
        <f t="shared" si="283"/>
        <v>0</v>
      </c>
      <c r="AG85" s="39"/>
      <c r="AH85" s="39"/>
      <c r="AI85" s="39"/>
      <c r="AJ85" s="170">
        <f t="shared" si="284"/>
        <v>0</v>
      </c>
      <c r="AL85" s="169"/>
      <c r="AM85" s="39"/>
      <c r="AN85" s="39">
        <f t="shared" si="285"/>
        <v>0</v>
      </c>
      <c r="AO85" s="39"/>
      <c r="AP85" s="39"/>
      <c r="AQ85" s="39"/>
      <c r="AR85" s="170">
        <f t="shared" si="286"/>
        <v>0</v>
      </c>
      <c r="AT85" s="169"/>
      <c r="AU85" s="39"/>
      <c r="AV85" s="39">
        <f t="shared" si="287"/>
        <v>0</v>
      </c>
      <c r="AW85" s="39"/>
      <c r="AX85" s="39"/>
      <c r="AY85" s="39"/>
      <c r="AZ85" s="170">
        <f t="shared" si="288"/>
        <v>0</v>
      </c>
      <c r="BB85" s="169"/>
      <c r="BC85" s="39"/>
      <c r="BD85" s="39">
        <f t="shared" si="289"/>
        <v>0</v>
      </c>
      <c r="BE85" s="39"/>
      <c r="BF85" s="39"/>
      <c r="BG85" s="39"/>
      <c r="BH85" s="170">
        <f t="shared" si="290"/>
        <v>0</v>
      </c>
      <c r="BJ85" s="169"/>
      <c r="BK85" s="39"/>
      <c r="BL85" s="39">
        <f t="shared" si="291"/>
        <v>0</v>
      </c>
      <c r="BM85" s="39"/>
      <c r="BN85" s="39"/>
      <c r="BO85" s="39"/>
      <c r="BP85" s="170">
        <f t="shared" si="292"/>
        <v>0</v>
      </c>
      <c r="BR85" s="169"/>
      <c r="BS85" s="39"/>
      <c r="BT85" s="39">
        <f t="shared" si="293"/>
        <v>0</v>
      </c>
      <c r="BU85" s="39"/>
      <c r="BV85" s="39"/>
      <c r="BW85" s="39"/>
      <c r="BX85" s="170">
        <f t="shared" si="294"/>
        <v>0</v>
      </c>
      <c r="BZ85" s="169"/>
      <c r="CA85" s="39"/>
      <c r="CB85" s="39">
        <f t="shared" si="295"/>
        <v>0</v>
      </c>
      <c r="CC85" s="39"/>
      <c r="CD85" s="39"/>
      <c r="CE85" s="39"/>
      <c r="CF85" s="170">
        <f t="shared" si="296"/>
        <v>0</v>
      </c>
      <c r="CH85" s="169"/>
      <c r="CI85" s="192">
        <f t="shared" si="297"/>
        <v>275</v>
      </c>
      <c r="CJ85" s="192">
        <f t="shared" si="297"/>
        <v>41.25</v>
      </c>
      <c r="CK85" s="192">
        <f t="shared" si="297"/>
        <v>0</v>
      </c>
      <c r="CL85" s="192">
        <f t="shared" si="297"/>
        <v>0</v>
      </c>
      <c r="CM85" s="192">
        <f t="shared" si="297"/>
        <v>0</v>
      </c>
      <c r="CN85" s="170">
        <f t="shared" si="298"/>
        <v>316.25</v>
      </c>
      <c r="CO85" s="243" t="str">
        <f t="shared" si="276"/>
        <v>OK</v>
      </c>
    </row>
    <row r="86" spans="1:93" ht="15.75" thickBot="1" x14ac:dyDescent="0.3">
      <c r="A86" s="3"/>
      <c r="B86" s="41" t="s">
        <v>227</v>
      </c>
      <c r="C86" s="225" t="s">
        <v>429</v>
      </c>
      <c r="D86" s="225" t="s">
        <v>269</v>
      </c>
      <c r="E86" s="169"/>
      <c r="F86" s="39">
        <f t="shared" si="278"/>
        <v>0</v>
      </c>
      <c r="G86" s="39">
        <f t="shared" si="226"/>
        <v>0</v>
      </c>
      <c r="H86" s="39"/>
      <c r="I86" s="39"/>
      <c r="J86" s="39"/>
      <c r="K86" s="170">
        <f t="shared" si="227"/>
        <v>0</v>
      </c>
      <c r="L86" s="243" t="str">
        <f t="shared" si="33"/>
        <v>OK</v>
      </c>
      <c r="N86" s="169"/>
      <c r="O86" s="39"/>
      <c r="P86" s="39">
        <f t="shared" si="279"/>
        <v>0</v>
      </c>
      <c r="Q86" s="39"/>
      <c r="R86" s="39"/>
      <c r="S86" s="39"/>
      <c r="T86" s="170">
        <f t="shared" si="280"/>
        <v>0</v>
      </c>
      <c r="V86" s="169"/>
      <c r="W86" s="39">
        <f>F86</f>
        <v>0</v>
      </c>
      <c r="X86" s="39">
        <f t="shared" ref="X86:Z86" si="301">G86</f>
        <v>0</v>
      </c>
      <c r="Y86" s="39">
        <f t="shared" si="301"/>
        <v>0</v>
      </c>
      <c r="Z86" s="39">
        <f t="shared" si="301"/>
        <v>0</v>
      </c>
      <c r="AA86" s="39"/>
      <c r="AB86" s="170">
        <f t="shared" si="282"/>
        <v>0</v>
      </c>
      <c r="AD86" s="169"/>
      <c r="AE86" s="39"/>
      <c r="AF86" s="39">
        <f t="shared" si="283"/>
        <v>0</v>
      </c>
      <c r="AG86" s="39"/>
      <c r="AH86" s="39"/>
      <c r="AI86" s="39"/>
      <c r="AJ86" s="170">
        <f t="shared" si="284"/>
        <v>0</v>
      </c>
      <c r="AL86" s="169"/>
      <c r="AM86" s="39"/>
      <c r="AN86" s="39">
        <f t="shared" si="285"/>
        <v>0</v>
      </c>
      <c r="AO86" s="39"/>
      <c r="AP86" s="39"/>
      <c r="AQ86" s="39"/>
      <c r="AR86" s="170">
        <f t="shared" si="286"/>
        <v>0</v>
      </c>
      <c r="AT86" s="169"/>
      <c r="AU86" s="39"/>
      <c r="AV86" s="39">
        <f t="shared" si="287"/>
        <v>0</v>
      </c>
      <c r="AW86" s="39"/>
      <c r="AX86" s="39"/>
      <c r="AY86" s="39"/>
      <c r="AZ86" s="170">
        <f t="shared" si="288"/>
        <v>0</v>
      </c>
      <c r="BB86" s="169"/>
      <c r="BC86" s="39"/>
      <c r="BD86" s="39">
        <f t="shared" si="289"/>
        <v>0</v>
      </c>
      <c r="BE86" s="39"/>
      <c r="BF86" s="39"/>
      <c r="BG86" s="39"/>
      <c r="BH86" s="170">
        <f t="shared" si="290"/>
        <v>0</v>
      </c>
      <c r="BJ86" s="169"/>
      <c r="BK86" s="39"/>
      <c r="BL86" s="39">
        <f t="shared" si="291"/>
        <v>0</v>
      </c>
      <c r="BM86" s="39"/>
      <c r="BN86" s="39"/>
      <c r="BO86" s="39"/>
      <c r="BP86" s="170">
        <f t="shared" si="292"/>
        <v>0</v>
      </c>
      <c r="BR86" s="169"/>
      <c r="BS86" s="39"/>
      <c r="BT86" s="39">
        <f t="shared" si="293"/>
        <v>0</v>
      </c>
      <c r="BU86" s="39"/>
      <c r="BV86" s="39"/>
      <c r="BW86" s="39"/>
      <c r="BX86" s="170">
        <f t="shared" si="294"/>
        <v>0</v>
      </c>
      <c r="BZ86" s="169"/>
      <c r="CA86" s="39"/>
      <c r="CB86" s="39">
        <f t="shared" si="295"/>
        <v>0</v>
      </c>
      <c r="CC86" s="39"/>
      <c r="CD86" s="39"/>
      <c r="CE86" s="39"/>
      <c r="CF86" s="170">
        <f t="shared" si="296"/>
        <v>0</v>
      </c>
      <c r="CH86" s="169"/>
      <c r="CI86" s="192">
        <f t="shared" si="297"/>
        <v>0</v>
      </c>
      <c r="CJ86" s="192">
        <f t="shared" si="297"/>
        <v>0</v>
      </c>
      <c r="CK86" s="192">
        <f t="shared" si="297"/>
        <v>0</v>
      </c>
      <c r="CL86" s="192">
        <f t="shared" si="297"/>
        <v>0</v>
      </c>
      <c r="CM86" s="192">
        <f t="shared" si="297"/>
        <v>0</v>
      </c>
      <c r="CN86" s="170">
        <f t="shared" si="298"/>
        <v>0</v>
      </c>
      <c r="CO86" s="243" t="str">
        <f t="shared" si="276"/>
        <v>OK</v>
      </c>
    </row>
    <row r="87" spans="1:93" ht="15.75" thickBot="1" x14ac:dyDescent="0.3">
      <c r="A87" s="3"/>
      <c r="B87" s="41"/>
      <c r="C87" s="225"/>
      <c r="D87" s="263"/>
      <c r="E87" s="169"/>
      <c r="F87" s="39">
        <f t="shared" si="278"/>
        <v>0</v>
      </c>
      <c r="G87" s="39">
        <f t="shared" si="226"/>
        <v>0</v>
      </c>
      <c r="H87" s="39"/>
      <c r="I87" s="39"/>
      <c r="J87" s="39"/>
      <c r="K87" s="170">
        <f t="shared" si="227"/>
        <v>0</v>
      </c>
      <c r="L87" s="243" t="str">
        <f t="shared" si="33"/>
        <v>OK</v>
      </c>
      <c r="N87" s="169"/>
      <c r="O87" s="39"/>
      <c r="P87" s="39">
        <f t="shared" si="279"/>
        <v>0</v>
      </c>
      <c r="Q87" s="39"/>
      <c r="R87" s="39"/>
      <c r="S87" s="39"/>
      <c r="T87" s="170">
        <f t="shared" si="280"/>
        <v>0</v>
      </c>
      <c r="V87" s="169"/>
      <c r="W87" s="39"/>
      <c r="X87" s="39">
        <f t="shared" si="281"/>
        <v>0</v>
      </c>
      <c r="Y87" s="39"/>
      <c r="Z87" s="39"/>
      <c r="AA87" s="39"/>
      <c r="AB87" s="170">
        <f t="shared" si="282"/>
        <v>0</v>
      </c>
      <c r="AD87" s="169"/>
      <c r="AE87" s="39"/>
      <c r="AF87" s="39">
        <f t="shared" si="283"/>
        <v>0</v>
      </c>
      <c r="AG87" s="39"/>
      <c r="AH87" s="39"/>
      <c r="AI87" s="39"/>
      <c r="AJ87" s="170">
        <f t="shared" si="284"/>
        <v>0</v>
      </c>
      <c r="AL87" s="169"/>
      <c r="AM87" s="39"/>
      <c r="AN87" s="39">
        <f t="shared" si="285"/>
        <v>0</v>
      </c>
      <c r="AO87" s="39"/>
      <c r="AP87" s="39"/>
      <c r="AQ87" s="39"/>
      <c r="AR87" s="170">
        <f t="shared" si="286"/>
        <v>0</v>
      </c>
      <c r="AT87" s="169"/>
      <c r="AU87" s="39"/>
      <c r="AV87" s="39">
        <f t="shared" si="287"/>
        <v>0</v>
      </c>
      <c r="AW87" s="39"/>
      <c r="AX87" s="39"/>
      <c r="AY87" s="39"/>
      <c r="AZ87" s="170">
        <f t="shared" si="288"/>
        <v>0</v>
      </c>
      <c r="BB87" s="169"/>
      <c r="BC87" s="39"/>
      <c r="BD87" s="39">
        <f t="shared" si="289"/>
        <v>0</v>
      </c>
      <c r="BE87" s="39"/>
      <c r="BF87" s="39"/>
      <c r="BG87" s="39"/>
      <c r="BH87" s="170">
        <f t="shared" si="290"/>
        <v>0</v>
      </c>
      <c r="BJ87" s="169"/>
      <c r="BK87" s="39"/>
      <c r="BL87" s="39">
        <f t="shared" si="291"/>
        <v>0</v>
      </c>
      <c r="BM87" s="39"/>
      <c r="BN87" s="39"/>
      <c r="BO87" s="39"/>
      <c r="BP87" s="170">
        <f t="shared" si="292"/>
        <v>0</v>
      </c>
      <c r="BR87" s="169"/>
      <c r="BS87" s="39"/>
      <c r="BT87" s="39">
        <f t="shared" si="293"/>
        <v>0</v>
      </c>
      <c r="BU87" s="39"/>
      <c r="BV87" s="39"/>
      <c r="BW87" s="39"/>
      <c r="BX87" s="170">
        <f t="shared" si="294"/>
        <v>0</v>
      </c>
      <c r="BZ87" s="169"/>
      <c r="CA87" s="39"/>
      <c r="CB87" s="39">
        <f t="shared" si="295"/>
        <v>0</v>
      </c>
      <c r="CC87" s="39"/>
      <c r="CD87" s="39"/>
      <c r="CE87" s="39"/>
      <c r="CF87" s="170">
        <f t="shared" si="296"/>
        <v>0</v>
      </c>
      <c r="CH87" s="169"/>
      <c r="CI87" s="192">
        <f t="shared" si="297"/>
        <v>0</v>
      </c>
      <c r="CJ87" s="192">
        <f t="shared" si="297"/>
        <v>0</v>
      </c>
      <c r="CK87" s="192">
        <f t="shared" si="297"/>
        <v>0</v>
      </c>
      <c r="CL87" s="192">
        <f t="shared" si="297"/>
        <v>0</v>
      </c>
      <c r="CM87" s="192">
        <f t="shared" si="297"/>
        <v>0</v>
      </c>
      <c r="CN87" s="170">
        <f t="shared" si="298"/>
        <v>0</v>
      </c>
      <c r="CO87" s="243" t="str">
        <f t="shared" si="276"/>
        <v>OK</v>
      </c>
    </row>
    <row r="88" spans="1:93" ht="15.75" thickBot="1" x14ac:dyDescent="0.3">
      <c r="A88" s="3"/>
      <c r="B88" s="41"/>
      <c r="C88" s="93"/>
      <c r="D88" s="7"/>
      <c r="E88" s="169"/>
      <c r="F88" s="39">
        <f t="shared" si="278"/>
        <v>0</v>
      </c>
      <c r="G88" s="39">
        <f t="shared" si="226"/>
        <v>0</v>
      </c>
      <c r="H88" s="39"/>
      <c r="I88" s="39"/>
      <c r="J88" s="39"/>
      <c r="K88" s="170">
        <f t="shared" si="227"/>
        <v>0</v>
      </c>
      <c r="L88" s="243" t="str">
        <f t="shared" si="33"/>
        <v>OK</v>
      </c>
      <c r="N88" s="169"/>
      <c r="O88" s="39"/>
      <c r="P88" s="39">
        <f t="shared" si="279"/>
        <v>0</v>
      </c>
      <c r="Q88" s="39"/>
      <c r="R88" s="39"/>
      <c r="S88" s="39"/>
      <c r="T88" s="170">
        <f t="shared" si="280"/>
        <v>0</v>
      </c>
      <c r="V88" s="169"/>
      <c r="W88" s="39"/>
      <c r="X88" s="39">
        <f t="shared" si="281"/>
        <v>0</v>
      </c>
      <c r="Y88" s="39"/>
      <c r="Z88" s="39"/>
      <c r="AA88" s="39"/>
      <c r="AB88" s="170">
        <f t="shared" si="282"/>
        <v>0</v>
      </c>
      <c r="AD88" s="169"/>
      <c r="AE88" s="39"/>
      <c r="AF88" s="39">
        <f t="shared" si="283"/>
        <v>0</v>
      </c>
      <c r="AG88" s="39"/>
      <c r="AH88" s="39"/>
      <c r="AI88" s="39"/>
      <c r="AJ88" s="170">
        <f t="shared" si="284"/>
        <v>0</v>
      </c>
      <c r="AL88" s="169"/>
      <c r="AM88" s="39"/>
      <c r="AN88" s="39">
        <f t="shared" si="285"/>
        <v>0</v>
      </c>
      <c r="AO88" s="39"/>
      <c r="AP88" s="39"/>
      <c r="AQ88" s="39"/>
      <c r="AR88" s="170">
        <f t="shared" si="286"/>
        <v>0</v>
      </c>
      <c r="AT88" s="169"/>
      <c r="AU88" s="39"/>
      <c r="AV88" s="39">
        <f t="shared" si="287"/>
        <v>0</v>
      </c>
      <c r="AW88" s="39"/>
      <c r="AX88" s="39"/>
      <c r="AY88" s="39"/>
      <c r="AZ88" s="170">
        <f t="shared" si="288"/>
        <v>0</v>
      </c>
      <c r="BB88" s="169"/>
      <c r="BC88" s="39"/>
      <c r="BD88" s="39">
        <f t="shared" si="289"/>
        <v>0</v>
      </c>
      <c r="BE88" s="39"/>
      <c r="BF88" s="39"/>
      <c r="BG88" s="39"/>
      <c r="BH88" s="170">
        <f t="shared" si="290"/>
        <v>0</v>
      </c>
      <c r="BJ88" s="169"/>
      <c r="BK88" s="39"/>
      <c r="BL88" s="39">
        <f t="shared" si="291"/>
        <v>0</v>
      </c>
      <c r="BM88" s="39"/>
      <c r="BN88" s="39"/>
      <c r="BO88" s="39"/>
      <c r="BP88" s="170">
        <f t="shared" si="292"/>
        <v>0</v>
      </c>
      <c r="BR88" s="169"/>
      <c r="BS88" s="39"/>
      <c r="BT88" s="39">
        <f t="shared" si="293"/>
        <v>0</v>
      </c>
      <c r="BU88" s="39"/>
      <c r="BV88" s="39"/>
      <c r="BW88" s="39"/>
      <c r="BX88" s="170">
        <f t="shared" si="294"/>
        <v>0</v>
      </c>
      <c r="BZ88" s="169"/>
      <c r="CA88" s="39"/>
      <c r="CB88" s="39">
        <f t="shared" si="295"/>
        <v>0</v>
      </c>
      <c r="CC88" s="39"/>
      <c r="CD88" s="39"/>
      <c r="CE88" s="39"/>
      <c r="CF88" s="170">
        <f t="shared" si="296"/>
        <v>0</v>
      </c>
      <c r="CH88" s="169"/>
      <c r="CI88" s="192">
        <f t="shared" si="297"/>
        <v>0</v>
      </c>
      <c r="CJ88" s="192">
        <f t="shared" si="297"/>
        <v>0</v>
      </c>
      <c r="CK88" s="192">
        <f t="shared" si="297"/>
        <v>0</v>
      </c>
      <c r="CL88" s="192">
        <f t="shared" si="297"/>
        <v>0</v>
      </c>
      <c r="CM88" s="192">
        <f t="shared" si="297"/>
        <v>0</v>
      </c>
      <c r="CN88" s="170">
        <f t="shared" si="298"/>
        <v>0</v>
      </c>
      <c r="CO88" s="243" t="str">
        <f t="shared" si="276"/>
        <v>OK</v>
      </c>
    </row>
    <row r="89" spans="1:93" ht="15.75" thickBot="1" x14ac:dyDescent="0.3">
      <c r="A89" s="80"/>
      <c r="B89" s="136" t="s">
        <v>336</v>
      </c>
      <c r="C89" s="136"/>
      <c r="D89" s="137"/>
      <c r="E89" s="185"/>
      <c r="F89" s="155"/>
      <c r="G89" s="155"/>
      <c r="H89" s="155"/>
      <c r="I89" s="155"/>
      <c r="J89" s="155"/>
      <c r="K89" s="186"/>
      <c r="L89" s="243" t="str">
        <f t="shared" si="33"/>
        <v>OK</v>
      </c>
      <c r="N89" s="185"/>
      <c r="O89" s="155"/>
      <c r="P89" s="155"/>
      <c r="Q89" s="155"/>
      <c r="R89" s="155"/>
      <c r="S89" s="155"/>
      <c r="T89" s="186"/>
      <c r="V89" s="185"/>
      <c r="W89" s="155"/>
      <c r="X89" s="155"/>
      <c r="Y89" s="155"/>
      <c r="Z89" s="155"/>
      <c r="AA89" s="155"/>
      <c r="AB89" s="186"/>
      <c r="AD89" s="185"/>
      <c r="AE89" s="155"/>
      <c r="AF89" s="155"/>
      <c r="AG89" s="155"/>
      <c r="AH89" s="155"/>
      <c r="AI89" s="155"/>
      <c r="AJ89" s="186"/>
      <c r="AL89" s="185"/>
      <c r="AM89" s="155"/>
      <c r="AN89" s="155"/>
      <c r="AO89" s="155"/>
      <c r="AP89" s="155"/>
      <c r="AQ89" s="155"/>
      <c r="AR89" s="186"/>
      <c r="AT89" s="185"/>
      <c r="AU89" s="155"/>
      <c r="AV89" s="155"/>
      <c r="AW89" s="155"/>
      <c r="AX89" s="155"/>
      <c r="AY89" s="155"/>
      <c r="AZ89" s="186"/>
      <c r="BB89" s="185"/>
      <c r="BC89" s="155"/>
      <c r="BD89" s="155"/>
      <c r="BE89" s="155"/>
      <c r="BF89" s="155"/>
      <c r="BG89" s="155"/>
      <c r="BH89" s="186"/>
      <c r="BJ89" s="185"/>
      <c r="BK89" s="155"/>
      <c r="BL89" s="155"/>
      <c r="BM89" s="155"/>
      <c r="BN89" s="155"/>
      <c r="BO89" s="155"/>
      <c r="BP89" s="186"/>
      <c r="BR89" s="185"/>
      <c r="BS89" s="155"/>
      <c r="BT89" s="155"/>
      <c r="BU89" s="155"/>
      <c r="BV89" s="155"/>
      <c r="BW89" s="155"/>
      <c r="BX89" s="186"/>
      <c r="BZ89" s="185"/>
      <c r="CA89" s="155"/>
      <c r="CB89" s="155"/>
      <c r="CC89" s="155"/>
      <c r="CD89" s="155"/>
      <c r="CE89" s="155"/>
      <c r="CF89" s="186"/>
      <c r="CH89" s="185"/>
      <c r="CI89" s="155"/>
      <c r="CJ89" s="155"/>
      <c r="CK89" s="155"/>
      <c r="CL89" s="155"/>
      <c r="CM89" s="155"/>
      <c r="CN89" s="186"/>
      <c r="CO89" s="243" t="str">
        <f t="shared" si="276"/>
        <v>OK</v>
      </c>
    </row>
    <row r="90" spans="1:93" ht="45.75" thickBot="1" x14ac:dyDescent="0.3">
      <c r="A90" s="3"/>
      <c r="B90" s="143" t="s">
        <v>337</v>
      </c>
      <c r="C90" s="225" t="s">
        <v>269</v>
      </c>
      <c r="D90" s="225" t="s">
        <v>224</v>
      </c>
      <c r="E90" s="169">
        <v>1</v>
      </c>
      <c r="F90" s="39">
        <f t="shared" ref="F90:F95" si="302">E90*$C$2</f>
        <v>275</v>
      </c>
      <c r="G90" s="39">
        <f t="shared" si="226"/>
        <v>41.25</v>
      </c>
      <c r="H90" s="39"/>
      <c r="I90" s="39"/>
      <c r="J90" s="39"/>
      <c r="K90" s="170">
        <f t="shared" si="227"/>
        <v>316.25</v>
      </c>
      <c r="L90" s="243" t="str">
        <f t="shared" si="33"/>
        <v>OK</v>
      </c>
      <c r="N90" s="169"/>
      <c r="O90" s="39"/>
      <c r="P90" s="39">
        <f t="shared" ref="P90:P95" si="303">O90*0.15</f>
        <v>0</v>
      </c>
      <c r="Q90" s="39"/>
      <c r="R90" s="39"/>
      <c r="S90" s="39"/>
      <c r="T90" s="170">
        <f t="shared" ref="T90:T95" si="304">O90+P90+Q90+R90+S90</f>
        <v>0</v>
      </c>
      <c r="V90" s="169"/>
      <c r="W90" s="39">
        <f>F90</f>
        <v>275</v>
      </c>
      <c r="X90" s="39">
        <f t="shared" ref="X90:X95" si="305">W90*0.15</f>
        <v>41.25</v>
      </c>
      <c r="Y90" s="39"/>
      <c r="Z90" s="39"/>
      <c r="AA90" s="39"/>
      <c r="AB90" s="170">
        <f t="shared" ref="AB90:AB95" si="306">W90+X90+Y90+Z90+AA90</f>
        <v>316.25</v>
      </c>
      <c r="AD90" s="169"/>
      <c r="AE90" s="39"/>
      <c r="AF90" s="39">
        <f t="shared" ref="AF90:AF95" si="307">AE90*0.15</f>
        <v>0</v>
      </c>
      <c r="AG90" s="39"/>
      <c r="AH90" s="39"/>
      <c r="AI90" s="39"/>
      <c r="AJ90" s="170">
        <f t="shared" ref="AJ90:AJ95" si="308">AE90+AF90+AG90+AH90+AI90</f>
        <v>0</v>
      </c>
      <c r="AL90" s="169"/>
      <c r="AM90" s="39"/>
      <c r="AN90" s="39">
        <f t="shared" ref="AN90:AN95" si="309">AM90*0.15</f>
        <v>0</v>
      </c>
      <c r="AO90" s="39"/>
      <c r="AP90" s="39"/>
      <c r="AQ90" s="39"/>
      <c r="AR90" s="170">
        <f t="shared" ref="AR90:AR95" si="310">AM90+AN90+AO90+AP90+AQ90</f>
        <v>0</v>
      </c>
      <c r="AT90" s="169"/>
      <c r="AU90" s="39"/>
      <c r="AV90" s="39">
        <f t="shared" ref="AV90:AV95" si="311">AU90*0.15</f>
        <v>0</v>
      </c>
      <c r="AW90" s="39"/>
      <c r="AX90" s="39"/>
      <c r="AY90" s="39"/>
      <c r="AZ90" s="170">
        <f t="shared" ref="AZ90:AZ95" si="312">AU90+AV90+AW90+AX90+AY90</f>
        <v>0</v>
      </c>
      <c r="BB90" s="169"/>
      <c r="BC90" s="39"/>
      <c r="BD90" s="39">
        <f t="shared" ref="BD90:BD95" si="313">BC90*0.15</f>
        <v>0</v>
      </c>
      <c r="BE90" s="39"/>
      <c r="BF90" s="39"/>
      <c r="BG90" s="39"/>
      <c r="BH90" s="170">
        <f t="shared" ref="BH90:BH95" si="314">BC90+BD90+BE90+BF90+BG90</f>
        <v>0</v>
      </c>
      <c r="BJ90" s="169"/>
      <c r="BK90" s="39"/>
      <c r="BL90" s="39">
        <f t="shared" ref="BL90:BL95" si="315">BK90*0.15</f>
        <v>0</v>
      </c>
      <c r="BM90" s="39"/>
      <c r="BN90" s="39"/>
      <c r="BO90" s="39"/>
      <c r="BP90" s="170">
        <f t="shared" ref="BP90:BP95" si="316">BK90+BL90+BM90+BN90+BO90</f>
        <v>0</v>
      </c>
      <c r="BR90" s="169"/>
      <c r="BS90" s="39"/>
      <c r="BT90" s="39">
        <f t="shared" ref="BT90:BT95" si="317">BS90*0.15</f>
        <v>0</v>
      </c>
      <c r="BU90" s="39"/>
      <c r="BV90" s="39"/>
      <c r="BW90" s="39"/>
      <c r="BX90" s="170">
        <f t="shared" ref="BX90:BX95" si="318">BS90+BT90+BU90+BV90+BW90</f>
        <v>0</v>
      </c>
      <c r="BZ90" s="169"/>
      <c r="CA90" s="39"/>
      <c r="CB90" s="39">
        <f t="shared" ref="CB90:CB95" si="319">CA90*0.15</f>
        <v>0</v>
      </c>
      <c r="CC90" s="39"/>
      <c r="CD90" s="39"/>
      <c r="CE90" s="39"/>
      <c r="CF90" s="170">
        <f t="shared" ref="CF90:CF95" si="320">CA90+CB90+CC90+CD90+CE90</f>
        <v>0</v>
      </c>
      <c r="CH90" s="169"/>
      <c r="CI90" s="192">
        <f t="shared" ref="CI90:CM95" si="321">O90+W90+AE90+AM90+AU90+BC90+BK90+BS90+CA90</f>
        <v>275</v>
      </c>
      <c r="CJ90" s="192">
        <f t="shared" si="321"/>
        <v>41.25</v>
      </c>
      <c r="CK90" s="192">
        <f t="shared" si="321"/>
        <v>0</v>
      </c>
      <c r="CL90" s="192">
        <f t="shared" si="321"/>
        <v>0</v>
      </c>
      <c r="CM90" s="192">
        <f t="shared" si="321"/>
        <v>0</v>
      </c>
      <c r="CN90" s="170">
        <f t="shared" ref="CN90:CN95" si="322">CI90+CJ90+CK90+CL90+CM90</f>
        <v>316.25</v>
      </c>
      <c r="CO90" s="243" t="str">
        <f t="shared" si="276"/>
        <v>OK</v>
      </c>
    </row>
    <row r="91" spans="1:93" ht="45.75" thickBot="1" x14ac:dyDescent="0.3">
      <c r="A91" s="5"/>
      <c r="B91" s="224" t="s">
        <v>338</v>
      </c>
      <c r="C91" s="225" t="s">
        <v>269</v>
      </c>
      <c r="D91" s="225" t="s">
        <v>224</v>
      </c>
      <c r="E91" s="169">
        <v>35</v>
      </c>
      <c r="F91" s="39">
        <f t="shared" si="302"/>
        <v>9625</v>
      </c>
      <c r="G91" s="39">
        <f t="shared" si="226"/>
        <v>1443.75</v>
      </c>
      <c r="H91" s="39">
        <f>Meetings_table!N50</f>
        <v>3200</v>
      </c>
      <c r="I91" s="350">
        <f>I3*3+4000</f>
        <v>6400</v>
      </c>
      <c r="J91" s="39"/>
      <c r="K91" s="170">
        <f t="shared" si="227"/>
        <v>20668.75</v>
      </c>
      <c r="L91" s="243" t="str">
        <f t="shared" si="33"/>
        <v>OK</v>
      </c>
      <c r="N91" s="169"/>
      <c r="O91" s="39"/>
      <c r="P91" s="39">
        <f t="shared" si="303"/>
        <v>0</v>
      </c>
      <c r="Q91" s="39"/>
      <c r="R91" s="39"/>
      <c r="S91" s="39"/>
      <c r="T91" s="170">
        <f t="shared" si="304"/>
        <v>0</v>
      </c>
      <c r="V91" s="169"/>
      <c r="W91" s="39"/>
      <c r="X91" s="39">
        <f t="shared" si="305"/>
        <v>0</v>
      </c>
      <c r="Y91" s="39"/>
      <c r="Z91" s="39"/>
      <c r="AA91" s="39"/>
      <c r="AB91" s="170">
        <f t="shared" si="306"/>
        <v>0</v>
      </c>
      <c r="AD91" s="169"/>
      <c r="AE91" s="39">
        <f>F91*0.7</f>
        <v>6737.5</v>
      </c>
      <c r="AF91" s="39">
        <f t="shared" ref="AF91:AH91" si="323">G91*0.7</f>
        <v>1010.6249999999999</v>
      </c>
      <c r="AG91" s="39">
        <f t="shared" si="323"/>
        <v>2240</v>
      </c>
      <c r="AH91" s="39">
        <f t="shared" si="323"/>
        <v>4480</v>
      </c>
      <c r="AI91" s="39"/>
      <c r="AJ91" s="170">
        <f t="shared" si="308"/>
        <v>14468.125</v>
      </c>
      <c r="AL91" s="169"/>
      <c r="AM91" s="39">
        <f>F91*0.3</f>
        <v>2887.5</v>
      </c>
      <c r="AN91" s="39">
        <f t="shared" ref="AN91:AP91" si="324">G91*0.3</f>
        <v>433.125</v>
      </c>
      <c r="AO91" s="39">
        <f t="shared" si="324"/>
        <v>960</v>
      </c>
      <c r="AP91" s="39">
        <f t="shared" si="324"/>
        <v>1920</v>
      </c>
      <c r="AQ91" s="39"/>
      <c r="AR91" s="170">
        <f t="shared" si="310"/>
        <v>6200.625</v>
      </c>
      <c r="AT91" s="169"/>
      <c r="AU91" s="39"/>
      <c r="AV91" s="39">
        <f t="shared" si="311"/>
        <v>0</v>
      </c>
      <c r="AW91" s="39"/>
      <c r="AX91" s="39"/>
      <c r="AY91" s="39"/>
      <c r="AZ91" s="170">
        <f t="shared" si="312"/>
        <v>0</v>
      </c>
      <c r="BB91" s="169"/>
      <c r="BC91" s="39"/>
      <c r="BD91" s="39">
        <f t="shared" si="313"/>
        <v>0</v>
      </c>
      <c r="BE91" s="39"/>
      <c r="BF91" s="39"/>
      <c r="BG91" s="39"/>
      <c r="BH91" s="170">
        <f t="shared" si="314"/>
        <v>0</v>
      </c>
      <c r="BJ91" s="169"/>
      <c r="BK91" s="39"/>
      <c r="BL91" s="39">
        <f t="shared" si="315"/>
        <v>0</v>
      </c>
      <c r="BM91" s="39"/>
      <c r="BN91" s="39"/>
      <c r="BO91" s="39"/>
      <c r="BP91" s="170">
        <f t="shared" si="316"/>
        <v>0</v>
      </c>
      <c r="BR91" s="169"/>
      <c r="BS91" s="39"/>
      <c r="BT91" s="39">
        <f t="shared" si="317"/>
        <v>0</v>
      </c>
      <c r="BU91" s="39"/>
      <c r="BV91" s="39"/>
      <c r="BW91" s="39"/>
      <c r="BX91" s="170">
        <f t="shared" si="318"/>
        <v>0</v>
      </c>
      <c r="BZ91" s="169"/>
      <c r="CA91" s="39"/>
      <c r="CB91" s="39">
        <f t="shared" si="319"/>
        <v>0</v>
      </c>
      <c r="CC91" s="39"/>
      <c r="CD91" s="39"/>
      <c r="CE91" s="39"/>
      <c r="CF91" s="170">
        <f t="shared" si="320"/>
        <v>0</v>
      </c>
      <c r="CH91" s="169"/>
      <c r="CI91" s="192">
        <f t="shared" si="321"/>
        <v>9625</v>
      </c>
      <c r="CJ91" s="192">
        <f t="shared" si="321"/>
        <v>1443.75</v>
      </c>
      <c r="CK91" s="192">
        <f t="shared" si="321"/>
        <v>3200</v>
      </c>
      <c r="CL91" s="192">
        <f t="shared" si="321"/>
        <v>6400</v>
      </c>
      <c r="CM91" s="192">
        <f t="shared" si="321"/>
        <v>0</v>
      </c>
      <c r="CN91" s="170">
        <f t="shared" si="322"/>
        <v>20668.75</v>
      </c>
      <c r="CO91" s="243" t="str">
        <f t="shared" si="276"/>
        <v>OK</v>
      </c>
    </row>
    <row r="92" spans="1:93" ht="15.75" thickBot="1" x14ac:dyDescent="0.3">
      <c r="A92" s="3"/>
      <c r="B92" s="41" t="s">
        <v>236</v>
      </c>
      <c r="C92" s="225" t="s">
        <v>269</v>
      </c>
      <c r="D92" s="225" t="s">
        <v>224</v>
      </c>
      <c r="E92" s="169">
        <v>1</v>
      </c>
      <c r="F92" s="39">
        <f t="shared" si="302"/>
        <v>275</v>
      </c>
      <c r="G92" s="39">
        <f t="shared" si="226"/>
        <v>41.25</v>
      </c>
      <c r="H92" s="39"/>
      <c r="I92" s="39"/>
      <c r="J92" s="39"/>
      <c r="K92" s="170">
        <f t="shared" si="227"/>
        <v>316.25</v>
      </c>
      <c r="L92" s="243" t="str">
        <f t="shared" si="33"/>
        <v>OK</v>
      </c>
      <c r="N92" s="169"/>
      <c r="O92" s="39"/>
      <c r="P92" s="39">
        <f t="shared" si="303"/>
        <v>0</v>
      </c>
      <c r="Q92" s="39"/>
      <c r="R92" s="39"/>
      <c r="S92" s="39"/>
      <c r="T92" s="170">
        <f t="shared" si="304"/>
        <v>0</v>
      </c>
      <c r="V92" s="169"/>
      <c r="W92" s="39"/>
      <c r="X92" s="39">
        <f t="shared" si="305"/>
        <v>0</v>
      </c>
      <c r="Y92" s="39"/>
      <c r="Z92" s="39"/>
      <c r="AA92" s="39"/>
      <c r="AB92" s="170">
        <f t="shared" si="306"/>
        <v>0</v>
      </c>
      <c r="AD92" s="169"/>
      <c r="AE92" s="39">
        <f>$F$92*0.7</f>
        <v>192.5</v>
      </c>
      <c r="AF92" s="39">
        <f t="shared" si="307"/>
        <v>28.875</v>
      </c>
      <c r="AG92" s="39"/>
      <c r="AH92" s="39"/>
      <c r="AI92" s="39"/>
      <c r="AJ92" s="170">
        <f t="shared" si="308"/>
        <v>221.375</v>
      </c>
      <c r="AL92" s="169"/>
      <c r="AM92" s="39">
        <f>$F$92*0.3</f>
        <v>82.5</v>
      </c>
      <c r="AN92" s="39">
        <f t="shared" si="309"/>
        <v>12.375</v>
      </c>
      <c r="AO92" s="39"/>
      <c r="AP92" s="39"/>
      <c r="AQ92" s="39"/>
      <c r="AR92" s="170">
        <f t="shared" si="310"/>
        <v>94.875</v>
      </c>
      <c r="AT92" s="169"/>
      <c r="AU92" s="39"/>
      <c r="AV92" s="39">
        <f t="shared" si="311"/>
        <v>0</v>
      </c>
      <c r="AW92" s="39"/>
      <c r="AX92" s="39"/>
      <c r="AY92" s="39"/>
      <c r="AZ92" s="170">
        <f t="shared" si="312"/>
        <v>0</v>
      </c>
      <c r="BB92" s="169"/>
      <c r="BC92" s="39"/>
      <c r="BD92" s="39">
        <f t="shared" si="313"/>
        <v>0</v>
      </c>
      <c r="BE92" s="39"/>
      <c r="BF92" s="39"/>
      <c r="BG92" s="39"/>
      <c r="BH92" s="170">
        <f t="shared" si="314"/>
        <v>0</v>
      </c>
      <c r="BJ92" s="169"/>
      <c r="BK92" s="39"/>
      <c r="BL92" s="39">
        <f t="shared" si="315"/>
        <v>0</v>
      </c>
      <c r="BM92" s="39"/>
      <c r="BN92" s="39"/>
      <c r="BO92" s="39"/>
      <c r="BP92" s="170">
        <f t="shared" si="316"/>
        <v>0</v>
      </c>
      <c r="BR92" s="169"/>
      <c r="BS92" s="39"/>
      <c r="BT92" s="39">
        <f t="shared" si="317"/>
        <v>0</v>
      </c>
      <c r="BU92" s="39"/>
      <c r="BV92" s="39"/>
      <c r="BW92" s="39"/>
      <c r="BX92" s="170">
        <f t="shared" si="318"/>
        <v>0</v>
      </c>
      <c r="BZ92" s="169"/>
      <c r="CA92" s="39"/>
      <c r="CB92" s="39">
        <f t="shared" si="319"/>
        <v>0</v>
      </c>
      <c r="CC92" s="39"/>
      <c r="CD92" s="39"/>
      <c r="CE92" s="39"/>
      <c r="CF92" s="170">
        <f t="shared" si="320"/>
        <v>0</v>
      </c>
      <c r="CH92" s="169"/>
      <c r="CI92" s="192">
        <f t="shared" si="321"/>
        <v>275</v>
      </c>
      <c r="CJ92" s="192">
        <f t="shared" si="321"/>
        <v>41.25</v>
      </c>
      <c r="CK92" s="192">
        <f t="shared" si="321"/>
        <v>0</v>
      </c>
      <c r="CL92" s="192">
        <f t="shared" si="321"/>
        <v>0</v>
      </c>
      <c r="CM92" s="192">
        <f t="shared" si="321"/>
        <v>0</v>
      </c>
      <c r="CN92" s="170">
        <f t="shared" si="322"/>
        <v>316.25</v>
      </c>
      <c r="CO92" s="243" t="str">
        <f t="shared" si="276"/>
        <v>OK</v>
      </c>
    </row>
    <row r="93" spans="1:93" ht="15.75" thickBot="1" x14ac:dyDescent="0.3">
      <c r="A93" s="3"/>
      <c r="B93" s="41" t="s">
        <v>340</v>
      </c>
      <c r="C93" s="225" t="s">
        <v>269</v>
      </c>
      <c r="D93" s="225" t="s">
        <v>271</v>
      </c>
      <c r="E93" s="169"/>
      <c r="F93" s="39">
        <f t="shared" si="302"/>
        <v>0</v>
      </c>
      <c r="G93" s="39">
        <f t="shared" si="226"/>
        <v>0</v>
      </c>
      <c r="H93" s="39"/>
      <c r="I93" s="39"/>
      <c r="J93" s="39"/>
      <c r="K93" s="170">
        <f t="shared" si="227"/>
        <v>0</v>
      </c>
      <c r="L93" s="243" t="str">
        <f t="shared" si="33"/>
        <v>OK</v>
      </c>
      <c r="N93" s="169"/>
      <c r="O93" s="39"/>
      <c r="P93" s="39">
        <f t="shared" si="303"/>
        <v>0</v>
      </c>
      <c r="Q93" s="39"/>
      <c r="R93" s="39"/>
      <c r="S93" s="39"/>
      <c r="T93" s="170">
        <f t="shared" si="304"/>
        <v>0</v>
      </c>
      <c r="V93" s="169"/>
      <c r="W93" s="39">
        <f>$F$93*0.2</f>
        <v>0</v>
      </c>
      <c r="X93" s="39">
        <f t="shared" si="305"/>
        <v>0</v>
      </c>
      <c r="Y93" s="39"/>
      <c r="Z93" s="39"/>
      <c r="AA93" s="39"/>
      <c r="AB93" s="170">
        <f t="shared" si="306"/>
        <v>0</v>
      </c>
      <c r="AD93" s="169"/>
      <c r="AE93" s="39">
        <f>$F$93*0.6</f>
        <v>0</v>
      </c>
      <c r="AF93" s="39">
        <f t="shared" si="307"/>
        <v>0</v>
      </c>
      <c r="AG93" s="39"/>
      <c r="AH93" s="39"/>
      <c r="AI93" s="39"/>
      <c r="AJ93" s="170">
        <f t="shared" si="308"/>
        <v>0</v>
      </c>
      <c r="AL93" s="169"/>
      <c r="AM93" s="39">
        <f>$F$93*0.2</f>
        <v>0</v>
      </c>
      <c r="AN93" s="39">
        <f t="shared" si="309"/>
        <v>0</v>
      </c>
      <c r="AO93" s="39"/>
      <c r="AP93" s="39"/>
      <c r="AQ93" s="39"/>
      <c r="AR93" s="170">
        <f t="shared" si="310"/>
        <v>0</v>
      </c>
      <c r="AT93" s="169"/>
      <c r="AU93" s="39"/>
      <c r="AV93" s="39">
        <f t="shared" si="311"/>
        <v>0</v>
      </c>
      <c r="AW93" s="39"/>
      <c r="AX93" s="39"/>
      <c r="AY93" s="39"/>
      <c r="AZ93" s="170">
        <f t="shared" si="312"/>
        <v>0</v>
      </c>
      <c r="BB93" s="169"/>
      <c r="BC93" s="39"/>
      <c r="BD93" s="39">
        <f t="shared" si="313"/>
        <v>0</v>
      </c>
      <c r="BE93" s="39"/>
      <c r="BF93" s="39"/>
      <c r="BG93" s="39"/>
      <c r="BH93" s="170">
        <f t="shared" si="314"/>
        <v>0</v>
      </c>
      <c r="BJ93" s="169"/>
      <c r="BK93" s="39"/>
      <c r="BL93" s="39">
        <f t="shared" si="315"/>
        <v>0</v>
      </c>
      <c r="BM93" s="39"/>
      <c r="BN93" s="39"/>
      <c r="BO93" s="39"/>
      <c r="BP93" s="170">
        <f t="shared" si="316"/>
        <v>0</v>
      </c>
      <c r="BR93" s="169"/>
      <c r="BS93" s="39"/>
      <c r="BT93" s="39">
        <f t="shared" si="317"/>
        <v>0</v>
      </c>
      <c r="BU93" s="39"/>
      <c r="BV93" s="39"/>
      <c r="BW93" s="39"/>
      <c r="BX93" s="170">
        <f t="shared" si="318"/>
        <v>0</v>
      </c>
      <c r="BZ93" s="169"/>
      <c r="CA93" s="39"/>
      <c r="CB93" s="39">
        <f t="shared" si="319"/>
        <v>0</v>
      </c>
      <c r="CC93" s="39"/>
      <c r="CD93" s="39"/>
      <c r="CE93" s="39"/>
      <c r="CF93" s="170">
        <f t="shared" si="320"/>
        <v>0</v>
      </c>
      <c r="CH93" s="169"/>
      <c r="CI93" s="192">
        <f t="shared" si="321"/>
        <v>0</v>
      </c>
      <c r="CJ93" s="192">
        <f t="shared" si="321"/>
        <v>0</v>
      </c>
      <c r="CK93" s="192">
        <f t="shared" si="321"/>
        <v>0</v>
      </c>
      <c r="CL93" s="192">
        <f t="shared" si="321"/>
        <v>0</v>
      </c>
      <c r="CM93" s="192">
        <f t="shared" si="321"/>
        <v>0</v>
      </c>
      <c r="CN93" s="170">
        <f t="shared" si="322"/>
        <v>0</v>
      </c>
      <c r="CO93" s="243" t="str">
        <f t="shared" si="276"/>
        <v>OK</v>
      </c>
    </row>
    <row r="94" spans="1:93" ht="15.75" thickBot="1" x14ac:dyDescent="0.3">
      <c r="A94" s="3"/>
      <c r="B94" s="41"/>
      <c r="C94" s="93"/>
      <c r="D94" s="7"/>
      <c r="E94" s="169"/>
      <c r="F94" s="39">
        <f t="shared" si="302"/>
        <v>0</v>
      </c>
      <c r="G94" s="39">
        <f t="shared" si="226"/>
        <v>0</v>
      </c>
      <c r="H94" s="39"/>
      <c r="I94" s="39"/>
      <c r="J94" s="39"/>
      <c r="K94" s="170">
        <f t="shared" si="227"/>
        <v>0</v>
      </c>
      <c r="L94" s="243" t="str">
        <f t="shared" ref="L94:L114" si="325">IF(F94+G94+H94+I94+J94=K94,"OK","ERROR")</f>
        <v>OK</v>
      </c>
      <c r="N94" s="169"/>
      <c r="O94" s="39"/>
      <c r="P94" s="39">
        <f t="shared" si="303"/>
        <v>0</v>
      </c>
      <c r="Q94" s="39"/>
      <c r="R94" s="39"/>
      <c r="S94" s="39"/>
      <c r="T94" s="170">
        <f t="shared" si="304"/>
        <v>0</v>
      </c>
      <c r="V94" s="169"/>
      <c r="W94" s="39"/>
      <c r="X94" s="39">
        <f t="shared" si="305"/>
        <v>0</v>
      </c>
      <c r="Y94" s="39"/>
      <c r="Z94" s="39"/>
      <c r="AA94" s="39"/>
      <c r="AB94" s="170">
        <f t="shared" si="306"/>
        <v>0</v>
      </c>
      <c r="AD94" s="169"/>
      <c r="AE94" s="39"/>
      <c r="AF94" s="39">
        <f t="shared" si="307"/>
        <v>0</v>
      </c>
      <c r="AG94" s="39"/>
      <c r="AH94" s="39"/>
      <c r="AI94" s="39"/>
      <c r="AJ94" s="170">
        <f t="shared" si="308"/>
        <v>0</v>
      </c>
      <c r="AL94" s="169"/>
      <c r="AM94" s="39"/>
      <c r="AN94" s="39">
        <f t="shared" si="309"/>
        <v>0</v>
      </c>
      <c r="AO94" s="39"/>
      <c r="AP94" s="39"/>
      <c r="AQ94" s="39"/>
      <c r="AR94" s="170">
        <f t="shared" si="310"/>
        <v>0</v>
      </c>
      <c r="AT94" s="169"/>
      <c r="AU94" s="39"/>
      <c r="AV94" s="39">
        <f t="shared" si="311"/>
        <v>0</v>
      </c>
      <c r="AW94" s="39"/>
      <c r="AX94" s="39"/>
      <c r="AY94" s="39"/>
      <c r="AZ94" s="170">
        <f t="shared" si="312"/>
        <v>0</v>
      </c>
      <c r="BB94" s="169"/>
      <c r="BC94" s="39"/>
      <c r="BD94" s="39">
        <f t="shared" si="313"/>
        <v>0</v>
      </c>
      <c r="BE94" s="39"/>
      <c r="BF94" s="39"/>
      <c r="BG94" s="39"/>
      <c r="BH94" s="170">
        <f t="shared" si="314"/>
        <v>0</v>
      </c>
      <c r="BJ94" s="169"/>
      <c r="BK94" s="39"/>
      <c r="BL94" s="39">
        <f t="shared" si="315"/>
        <v>0</v>
      </c>
      <c r="BM94" s="39"/>
      <c r="BN94" s="39"/>
      <c r="BO94" s="39"/>
      <c r="BP94" s="170">
        <f t="shared" si="316"/>
        <v>0</v>
      </c>
      <c r="BR94" s="169"/>
      <c r="BS94" s="39"/>
      <c r="BT94" s="39">
        <f t="shared" si="317"/>
        <v>0</v>
      </c>
      <c r="BU94" s="39"/>
      <c r="BV94" s="39"/>
      <c r="BW94" s="39"/>
      <c r="BX94" s="170">
        <f t="shared" si="318"/>
        <v>0</v>
      </c>
      <c r="BZ94" s="169"/>
      <c r="CA94" s="39"/>
      <c r="CB94" s="39">
        <f t="shared" si="319"/>
        <v>0</v>
      </c>
      <c r="CC94" s="39"/>
      <c r="CD94" s="39"/>
      <c r="CE94" s="39"/>
      <c r="CF94" s="170">
        <f t="shared" si="320"/>
        <v>0</v>
      </c>
      <c r="CH94" s="169"/>
      <c r="CI94" s="192">
        <f t="shared" si="321"/>
        <v>0</v>
      </c>
      <c r="CJ94" s="192">
        <f t="shared" si="321"/>
        <v>0</v>
      </c>
      <c r="CK94" s="192">
        <f t="shared" si="321"/>
        <v>0</v>
      </c>
      <c r="CL94" s="192">
        <f t="shared" si="321"/>
        <v>0</v>
      </c>
      <c r="CM94" s="192">
        <f t="shared" si="321"/>
        <v>0</v>
      </c>
      <c r="CN94" s="170">
        <f t="shared" si="322"/>
        <v>0</v>
      </c>
      <c r="CO94" s="243" t="str">
        <f t="shared" si="276"/>
        <v>OK</v>
      </c>
    </row>
    <row r="95" spans="1:93" ht="15.75" thickBot="1" x14ac:dyDescent="0.3">
      <c r="A95" s="3"/>
      <c r="B95" s="41"/>
      <c r="C95" s="93"/>
      <c r="D95" s="7"/>
      <c r="E95" s="169"/>
      <c r="F95" s="39">
        <f t="shared" si="302"/>
        <v>0</v>
      </c>
      <c r="G95" s="39">
        <f t="shared" si="226"/>
        <v>0</v>
      </c>
      <c r="H95" s="39"/>
      <c r="I95" s="39"/>
      <c r="J95" s="39"/>
      <c r="K95" s="170">
        <f t="shared" si="227"/>
        <v>0</v>
      </c>
      <c r="L95" s="243" t="str">
        <f t="shared" si="325"/>
        <v>OK</v>
      </c>
      <c r="N95" s="169"/>
      <c r="O95" s="39"/>
      <c r="P95" s="39">
        <f t="shared" si="303"/>
        <v>0</v>
      </c>
      <c r="Q95" s="39"/>
      <c r="R95" s="39"/>
      <c r="S95" s="39"/>
      <c r="T95" s="170">
        <f t="shared" si="304"/>
        <v>0</v>
      </c>
      <c r="V95" s="169"/>
      <c r="W95" s="39"/>
      <c r="X95" s="39">
        <f t="shared" si="305"/>
        <v>0</v>
      </c>
      <c r="Y95" s="39"/>
      <c r="Z95" s="39"/>
      <c r="AA95" s="39"/>
      <c r="AB95" s="170">
        <f t="shared" si="306"/>
        <v>0</v>
      </c>
      <c r="AD95" s="169"/>
      <c r="AE95" s="39"/>
      <c r="AF95" s="39">
        <f t="shared" si="307"/>
        <v>0</v>
      </c>
      <c r="AG95" s="39"/>
      <c r="AH95" s="39"/>
      <c r="AI95" s="39"/>
      <c r="AJ95" s="170">
        <f t="shared" si="308"/>
        <v>0</v>
      </c>
      <c r="AL95" s="169"/>
      <c r="AM95" s="39"/>
      <c r="AN95" s="39">
        <f t="shared" si="309"/>
        <v>0</v>
      </c>
      <c r="AO95" s="39"/>
      <c r="AP95" s="39"/>
      <c r="AQ95" s="39"/>
      <c r="AR95" s="170">
        <f t="shared" si="310"/>
        <v>0</v>
      </c>
      <c r="AT95" s="169"/>
      <c r="AU95" s="39"/>
      <c r="AV95" s="39">
        <f t="shared" si="311"/>
        <v>0</v>
      </c>
      <c r="AW95" s="39"/>
      <c r="AX95" s="39"/>
      <c r="AY95" s="39"/>
      <c r="AZ95" s="170">
        <f t="shared" si="312"/>
        <v>0</v>
      </c>
      <c r="BB95" s="169"/>
      <c r="BC95" s="39"/>
      <c r="BD95" s="39">
        <f t="shared" si="313"/>
        <v>0</v>
      </c>
      <c r="BE95" s="39"/>
      <c r="BF95" s="39"/>
      <c r="BG95" s="39"/>
      <c r="BH95" s="170">
        <f t="shared" si="314"/>
        <v>0</v>
      </c>
      <c r="BJ95" s="169"/>
      <c r="BK95" s="39"/>
      <c r="BL95" s="39">
        <f t="shared" si="315"/>
        <v>0</v>
      </c>
      <c r="BM95" s="39"/>
      <c r="BN95" s="39"/>
      <c r="BO95" s="39"/>
      <c r="BP95" s="170">
        <f t="shared" si="316"/>
        <v>0</v>
      </c>
      <c r="BR95" s="169"/>
      <c r="BS95" s="39"/>
      <c r="BT95" s="39">
        <f t="shared" si="317"/>
        <v>0</v>
      </c>
      <c r="BU95" s="39"/>
      <c r="BV95" s="39"/>
      <c r="BW95" s="39"/>
      <c r="BX95" s="170">
        <f t="shared" si="318"/>
        <v>0</v>
      </c>
      <c r="BZ95" s="169"/>
      <c r="CA95" s="39"/>
      <c r="CB95" s="39">
        <f t="shared" si="319"/>
        <v>0</v>
      </c>
      <c r="CC95" s="39"/>
      <c r="CD95" s="39"/>
      <c r="CE95" s="39"/>
      <c r="CF95" s="170">
        <f t="shared" si="320"/>
        <v>0</v>
      </c>
      <c r="CH95" s="169"/>
      <c r="CI95" s="192">
        <f t="shared" si="321"/>
        <v>0</v>
      </c>
      <c r="CJ95" s="192">
        <f t="shared" si="321"/>
        <v>0</v>
      </c>
      <c r="CK95" s="192">
        <f t="shared" si="321"/>
        <v>0</v>
      </c>
      <c r="CL95" s="192">
        <f t="shared" si="321"/>
        <v>0</v>
      </c>
      <c r="CM95" s="192">
        <f t="shared" si="321"/>
        <v>0</v>
      </c>
      <c r="CN95" s="170">
        <f t="shared" si="322"/>
        <v>0</v>
      </c>
      <c r="CO95" s="243" t="str">
        <f t="shared" si="276"/>
        <v>OK</v>
      </c>
    </row>
    <row r="96" spans="1:93" ht="15.75" thickBot="1" x14ac:dyDescent="0.3">
      <c r="A96" s="80"/>
      <c r="B96" s="136" t="s">
        <v>341</v>
      </c>
      <c r="C96" s="136"/>
      <c r="D96" s="137"/>
      <c r="E96" s="185"/>
      <c r="F96" s="155"/>
      <c r="G96" s="155"/>
      <c r="H96" s="155"/>
      <c r="I96" s="155"/>
      <c r="J96" s="155"/>
      <c r="K96" s="186"/>
      <c r="L96" s="243" t="str">
        <f t="shared" si="325"/>
        <v>OK</v>
      </c>
      <c r="N96" s="185"/>
      <c r="O96" s="155"/>
      <c r="P96" s="155"/>
      <c r="Q96" s="155"/>
      <c r="R96" s="155"/>
      <c r="S96" s="155"/>
      <c r="T96" s="186"/>
      <c r="V96" s="185"/>
      <c r="W96" s="155"/>
      <c r="X96" s="155"/>
      <c r="Y96" s="155"/>
      <c r="Z96" s="155"/>
      <c r="AA96" s="155"/>
      <c r="AB96" s="186"/>
      <c r="AD96" s="185"/>
      <c r="AE96" s="155"/>
      <c r="AF96" s="155"/>
      <c r="AG96" s="155"/>
      <c r="AH96" s="155"/>
      <c r="AI96" s="155"/>
      <c r="AJ96" s="186"/>
      <c r="AL96" s="185"/>
      <c r="AM96" s="155"/>
      <c r="AN96" s="155"/>
      <c r="AO96" s="155"/>
      <c r="AP96" s="155"/>
      <c r="AQ96" s="155"/>
      <c r="AR96" s="186"/>
      <c r="AT96" s="185"/>
      <c r="AU96" s="155"/>
      <c r="AV96" s="155"/>
      <c r="AW96" s="155"/>
      <c r="AX96" s="155"/>
      <c r="AY96" s="155"/>
      <c r="AZ96" s="186"/>
      <c r="BB96" s="185"/>
      <c r="BC96" s="155"/>
      <c r="BD96" s="155"/>
      <c r="BE96" s="155"/>
      <c r="BF96" s="155"/>
      <c r="BG96" s="155"/>
      <c r="BH96" s="186"/>
      <c r="BJ96" s="185"/>
      <c r="BK96" s="155"/>
      <c r="BL96" s="155"/>
      <c r="BM96" s="155"/>
      <c r="BN96" s="155"/>
      <c r="BO96" s="155"/>
      <c r="BP96" s="186"/>
      <c r="BR96" s="185"/>
      <c r="BS96" s="155"/>
      <c r="BT96" s="155"/>
      <c r="BU96" s="155"/>
      <c r="BV96" s="155"/>
      <c r="BW96" s="155"/>
      <c r="BX96" s="186"/>
      <c r="BZ96" s="185"/>
      <c r="CA96" s="155"/>
      <c r="CB96" s="155"/>
      <c r="CC96" s="155"/>
      <c r="CD96" s="155"/>
      <c r="CE96" s="155"/>
      <c r="CF96" s="186"/>
      <c r="CH96" s="185"/>
      <c r="CI96" s="155"/>
      <c r="CJ96" s="155"/>
      <c r="CK96" s="155"/>
      <c r="CL96" s="155"/>
      <c r="CM96" s="155"/>
      <c r="CN96" s="186"/>
      <c r="CO96" s="243" t="str">
        <f t="shared" si="276"/>
        <v>OK</v>
      </c>
    </row>
    <row r="97" spans="1:93" ht="30.75" thickBot="1" x14ac:dyDescent="0.3">
      <c r="A97" s="3"/>
      <c r="B97" s="41" t="s">
        <v>342</v>
      </c>
      <c r="C97" s="225" t="s">
        <v>430</v>
      </c>
      <c r="D97" s="225" t="s">
        <v>224</v>
      </c>
      <c r="E97" s="169">
        <v>2</v>
      </c>
      <c r="F97" s="39">
        <f t="shared" ref="F97:F105" si="326">E97*$C$2</f>
        <v>550</v>
      </c>
      <c r="G97" s="39">
        <f t="shared" si="226"/>
        <v>82.5</v>
      </c>
      <c r="H97" s="39"/>
      <c r="I97" s="39"/>
      <c r="J97" s="39"/>
      <c r="K97" s="170">
        <f t="shared" si="227"/>
        <v>632.5</v>
      </c>
      <c r="L97" s="243" t="str">
        <f t="shared" si="325"/>
        <v>OK</v>
      </c>
      <c r="N97" s="169"/>
      <c r="O97" s="39"/>
      <c r="P97" s="39">
        <f t="shared" ref="P97:P109" si="327">O97*0.15</f>
        <v>0</v>
      </c>
      <c r="Q97" s="39"/>
      <c r="R97" s="39"/>
      <c r="S97" s="39"/>
      <c r="T97" s="170">
        <f t="shared" ref="T97:T105" si="328">O97+P97+Q97+R97+S97</f>
        <v>0</v>
      </c>
      <c r="V97" s="169"/>
      <c r="W97" s="39"/>
      <c r="X97" s="39">
        <f t="shared" ref="X97:X109" si="329">W97*0.15</f>
        <v>0</v>
      </c>
      <c r="Y97" s="39"/>
      <c r="Z97" s="39"/>
      <c r="AA97" s="39"/>
      <c r="AB97" s="170">
        <f t="shared" ref="AB97:AB105" si="330">W97+X97+Y97+Z97+AA97</f>
        <v>0</v>
      </c>
      <c r="AD97" s="169"/>
      <c r="AE97" s="39"/>
      <c r="AF97" s="39">
        <f t="shared" ref="AF97:AF109" si="331">AE97*0.15</f>
        <v>0</v>
      </c>
      <c r="AG97" s="39"/>
      <c r="AH97" s="39"/>
      <c r="AI97" s="39"/>
      <c r="AJ97" s="170">
        <f t="shared" ref="AJ97:AJ105" si="332">AE97+AF97+AG97+AH97+AI97</f>
        <v>0</v>
      </c>
      <c r="AL97" s="169"/>
      <c r="AM97" s="39">
        <f>F97</f>
        <v>550</v>
      </c>
      <c r="AN97" s="39">
        <f t="shared" ref="AN97:AN109" si="333">AM97*0.15</f>
        <v>82.5</v>
      </c>
      <c r="AO97" s="39"/>
      <c r="AP97" s="39"/>
      <c r="AQ97" s="39"/>
      <c r="AR97" s="170">
        <f t="shared" ref="AR97:AR105" si="334">AM97+AN97+AO97+AP97+AQ97</f>
        <v>632.5</v>
      </c>
      <c r="AT97" s="169"/>
      <c r="AU97" s="39"/>
      <c r="AV97" s="39">
        <f t="shared" ref="AV97:AV109" si="335">AU97*0.15</f>
        <v>0</v>
      </c>
      <c r="AW97" s="39"/>
      <c r="AX97" s="39"/>
      <c r="AY97" s="39"/>
      <c r="AZ97" s="170">
        <f t="shared" ref="AZ97:AZ105" si="336">AU97+AV97+AW97+AX97+AY97</f>
        <v>0</v>
      </c>
      <c r="BB97" s="169"/>
      <c r="BC97" s="39"/>
      <c r="BD97" s="39">
        <f t="shared" ref="BD97:BD109" si="337">BC97*0.15</f>
        <v>0</v>
      </c>
      <c r="BE97" s="39"/>
      <c r="BF97" s="39"/>
      <c r="BG97" s="39"/>
      <c r="BH97" s="170">
        <f t="shared" ref="BH97:BH105" si="338">BC97+BD97+BE97+BF97+BG97</f>
        <v>0</v>
      </c>
      <c r="BJ97" s="169"/>
      <c r="BK97" s="39"/>
      <c r="BL97" s="39">
        <f t="shared" ref="BL97:BL109" si="339">BK97*0.15</f>
        <v>0</v>
      </c>
      <c r="BM97" s="39"/>
      <c r="BN97" s="39"/>
      <c r="BO97" s="39"/>
      <c r="BP97" s="170">
        <f t="shared" ref="BP97:BP105" si="340">BK97+BL97+BM97+BN97+BO97</f>
        <v>0</v>
      </c>
      <c r="BR97" s="169"/>
      <c r="BS97" s="39"/>
      <c r="BT97" s="39">
        <f t="shared" ref="BT97:BT109" si="341">BS97*0.15</f>
        <v>0</v>
      </c>
      <c r="BU97" s="39"/>
      <c r="BV97" s="39"/>
      <c r="BW97" s="39"/>
      <c r="BX97" s="170">
        <f t="shared" ref="BX97:BX105" si="342">BS97+BT97+BU97+BV97+BW97</f>
        <v>0</v>
      </c>
      <c r="BZ97" s="169"/>
      <c r="CA97" s="39"/>
      <c r="CB97" s="39">
        <f t="shared" ref="CB97:CB109" si="343">CA97*0.15</f>
        <v>0</v>
      </c>
      <c r="CC97" s="39"/>
      <c r="CD97" s="39"/>
      <c r="CE97" s="39"/>
      <c r="CF97" s="170">
        <f t="shared" ref="CF97:CF105" si="344">CA97+CB97+CC97+CD97+CE97</f>
        <v>0</v>
      </c>
      <c r="CH97" s="169"/>
      <c r="CI97" s="192">
        <f t="shared" ref="CI97:CM105" si="345">O97+W97+AE97+AM97+AU97+BC97+BK97+BS97+CA97</f>
        <v>550</v>
      </c>
      <c r="CJ97" s="192">
        <f t="shared" si="345"/>
        <v>82.5</v>
      </c>
      <c r="CK97" s="192">
        <f t="shared" si="345"/>
        <v>0</v>
      </c>
      <c r="CL97" s="192">
        <f t="shared" si="345"/>
        <v>0</v>
      </c>
      <c r="CM97" s="192">
        <f t="shared" si="345"/>
        <v>0</v>
      </c>
      <c r="CN97" s="170">
        <f t="shared" ref="CN97:CN105" si="346">CI97+CJ97+CK97+CL97+CM97</f>
        <v>632.5</v>
      </c>
      <c r="CO97" s="243" t="str">
        <f t="shared" si="276"/>
        <v>OK</v>
      </c>
    </row>
    <row r="98" spans="1:93" ht="45.75" hidden="1" thickBot="1" x14ac:dyDescent="0.3">
      <c r="A98" s="3"/>
      <c r="B98" s="41" t="s">
        <v>242</v>
      </c>
      <c r="C98" s="225" t="s">
        <v>430</v>
      </c>
      <c r="D98" s="225" t="s">
        <v>432</v>
      </c>
      <c r="E98" s="169">
        <v>0</v>
      </c>
      <c r="F98" s="39">
        <f t="shared" si="326"/>
        <v>0</v>
      </c>
      <c r="G98" s="39">
        <f t="shared" si="226"/>
        <v>0</v>
      </c>
      <c r="H98" s="39"/>
      <c r="I98" s="39"/>
      <c r="J98" s="39"/>
      <c r="K98" s="170">
        <f t="shared" si="227"/>
        <v>0</v>
      </c>
      <c r="L98" s="243" t="str">
        <f t="shared" si="325"/>
        <v>OK</v>
      </c>
      <c r="N98" s="169"/>
      <c r="O98" s="39"/>
      <c r="P98" s="39">
        <f t="shared" si="327"/>
        <v>0</v>
      </c>
      <c r="Q98" s="39"/>
      <c r="R98" s="39"/>
      <c r="S98" s="39"/>
      <c r="T98" s="170">
        <f t="shared" si="328"/>
        <v>0</v>
      </c>
      <c r="V98" s="169"/>
      <c r="W98" s="39"/>
      <c r="X98" s="39">
        <f t="shared" si="329"/>
        <v>0</v>
      </c>
      <c r="Y98" s="39"/>
      <c r="Z98" s="39"/>
      <c r="AA98" s="39"/>
      <c r="AB98" s="170">
        <f t="shared" si="330"/>
        <v>0</v>
      </c>
      <c r="AD98" s="169"/>
      <c r="AE98" s="39"/>
      <c r="AF98" s="39">
        <f t="shared" si="331"/>
        <v>0</v>
      </c>
      <c r="AG98" s="39"/>
      <c r="AH98" s="39"/>
      <c r="AI98" s="39"/>
      <c r="AJ98" s="170">
        <f t="shared" si="332"/>
        <v>0</v>
      </c>
      <c r="AL98" s="169"/>
      <c r="AM98" s="39">
        <f>F98</f>
        <v>0</v>
      </c>
      <c r="AN98" s="39">
        <f t="shared" si="333"/>
        <v>0</v>
      </c>
      <c r="AO98" s="39"/>
      <c r="AP98" s="39"/>
      <c r="AQ98" s="39"/>
      <c r="AR98" s="170">
        <f t="shared" si="334"/>
        <v>0</v>
      </c>
      <c r="AT98" s="169"/>
      <c r="AU98" s="39"/>
      <c r="AV98" s="39">
        <f t="shared" si="335"/>
        <v>0</v>
      </c>
      <c r="AW98" s="39"/>
      <c r="AX98" s="39"/>
      <c r="AY98" s="39"/>
      <c r="AZ98" s="170">
        <f t="shared" si="336"/>
        <v>0</v>
      </c>
      <c r="BB98" s="169"/>
      <c r="BC98" s="39"/>
      <c r="BD98" s="39">
        <f t="shared" si="337"/>
        <v>0</v>
      </c>
      <c r="BE98" s="39"/>
      <c r="BF98" s="39"/>
      <c r="BG98" s="39"/>
      <c r="BH98" s="170">
        <f t="shared" si="338"/>
        <v>0</v>
      </c>
      <c r="BJ98" s="169"/>
      <c r="BK98" s="39"/>
      <c r="BL98" s="39">
        <f t="shared" si="339"/>
        <v>0</v>
      </c>
      <c r="BM98" s="39"/>
      <c r="BN98" s="39"/>
      <c r="BO98" s="39"/>
      <c r="BP98" s="170">
        <f t="shared" si="340"/>
        <v>0</v>
      </c>
      <c r="BR98" s="169"/>
      <c r="BS98" s="39"/>
      <c r="BT98" s="39">
        <f t="shared" si="341"/>
        <v>0</v>
      </c>
      <c r="BU98" s="39"/>
      <c r="BV98" s="39"/>
      <c r="BW98" s="39"/>
      <c r="BX98" s="170">
        <f t="shared" si="342"/>
        <v>0</v>
      </c>
      <c r="BZ98" s="169"/>
      <c r="CA98" s="39"/>
      <c r="CB98" s="39">
        <f t="shared" si="343"/>
        <v>0</v>
      </c>
      <c r="CC98" s="39"/>
      <c r="CD98" s="39"/>
      <c r="CE98" s="39"/>
      <c r="CF98" s="170">
        <f t="shared" si="344"/>
        <v>0</v>
      </c>
      <c r="CH98" s="169"/>
      <c r="CI98" s="192">
        <f t="shared" si="345"/>
        <v>0</v>
      </c>
      <c r="CJ98" s="192">
        <f t="shared" si="345"/>
        <v>0</v>
      </c>
      <c r="CK98" s="192">
        <f t="shared" si="345"/>
        <v>0</v>
      </c>
      <c r="CL98" s="192">
        <f t="shared" si="345"/>
        <v>0</v>
      </c>
      <c r="CM98" s="192">
        <f t="shared" si="345"/>
        <v>0</v>
      </c>
      <c r="CN98" s="170">
        <f t="shared" si="346"/>
        <v>0</v>
      </c>
      <c r="CO98" s="243" t="str">
        <f t="shared" si="276"/>
        <v>OK</v>
      </c>
    </row>
    <row r="99" spans="1:93" ht="45.75" thickBot="1" x14ac:dyDescent="0.3">
      <c r="A99" s="3"/>
      <c r="B99" s="41" t="s">
        <v>243</v>
      </c>
      <c r="C99" s="225" t="s">
        <v>430</v>
      </c>
      <c r="D99" s="225" t="s">
        <v>432</v>
      </c>
      <c r="E99" s="169">
        <v>15</v>
      </c>
      <c r="F99" s="39">
        <f t="shared" si="326"/>
        <v>4125</v>
      </c>
      <c r="G99" s="39">
        <f t="shared" si="226"/>
        <v>618.75</v>
      </c>
      <c r="H99" s="39"/>
      <c r="I99" s="39"/>
      <c r="J99" s="39"/>
      <c r="K99" s="170">
        <f t="shared" si="227"/>
        <v>4743.75</v>
      </c>
      <c r="L99" s="243" t="str">
        <f t="shared" si="325"/>
        <v>OK</v>
      </c>
      <c r="N99" s="169"/>
      <c r="O99" s="39"/>
      <c r="P99" s="39">
        <f t="shared" si="327"/>
        <v>0</v>
      </c>
      <c r="Q99" s="39"/>
      <c r="R99" s="39"/>
      <c r="S99" s="39"/>
      <c r="T99" s="170">
        <f t="shared" si="328"/>
        <v>0</v>
      </c>
      <c r="V99" s="169"/>
      <c r="W99" s="39"/>
      <c r="X99" s="39">
        <f t="shared" si="329"/>
        <v>0</v>
      </c>
      <c r="Y99" s="39"/>
      <c r="Z99" s="39"/>
      <c r="AA99" s="39"/>
      <c r="AB99" s="170">
        <f t="shared" si="330"/>
        <v>0</v>
      </c>
      <c r="AD99" s="169"/>
      <c r="AE99" s="39"/>
      <c r="AF99" s="39">
        <f t="shared" si="331"/>
        <v>0</v>
      </c>
      <c r="AG99" s="39"/>
      <c r="AH99" s="39"/>
      <c r="AI99" s="39"/>
      <c r="AJ99" s="170">
        <f t="shared" si="332"/>
        <v>0</v>
      </c>
      <c r="AL99" s="169"/>
      <c r="AM99" s="39">
        <f>$F$99*0.5</f>
        <v>2062.5</v>
      </c>
      <c r="AN99" s="39">
        <f t="shared" si="333"/>
        <v>309.375</v>
      </c>
      <c r="AO99" s="39"/>
      <c r="AP99" s="39">
        <f>$I$99*0.5</f>
        <v>0</v>
      </c>
      <c r="AQ99" s="39"/>
      <c r="AR99" s="170">
        <f t="shared" si="334"/>
        <v>2371.875</v>
      </c>
      <c r="AT99" s="169"/>
      <c r="AU99" s="39">
        <f>$F$99*0.5</f>
        <v>2062.5</v>
      </c>
      <c r="AV99" s="39">
        <f t="shared" si="335"/>
        <v>309.375</v>
      </c>
      <c r="AW99" s="39"/>
      <c r="AX99" s="39">
        <f>$I$99*0.5</f>
        <v>0</v>
      </c>
      <c r="AY99" s="39"/>
      <c r="AZ99" s="170">
        <f t="shared" si="336"/>
        <v>2371.875</v>
      </c>
      <c r="BB99" s="169"/>
      <c r="BC99" s="39"/>
      <c r="BD99" s="39">
        <f t="shared" si="337"/>
        <v>0</v>
      </c>
      <c r="BE99" s="39"/>
      <c r="BF99" s="39"/>
      <c r="BG99" s="39"/>
      <c r="BH99" s="170">
        <f t="shared" si="338"/>
        <v>0</v>
      </c>
      <c r="BJ99" s="169"/>
      <c r="BK99" s="39"/>
      <c r="BL99" s="39">
        <f t="shared" si="339"/>
        <v>0</v>
      </c>
      <c r="BM99" s="39"/>
      <c r="BN99" s="39"/>
      <c r="BO99" s="39"/>
      <c r="BP99" s="170">
        <f t="shared" si="340"/>
        <v>0</v>
      </c>
      <c r="BR99" s="169"/>
      <c r="BS99" s="39"/>
      <c r="BT99" s="39">
        <f t="shared" si="341"/>
        <v>0</v>
      </c>
      <c r="BU99" s="39"/>
      <c r="BV99" s="39"/>
      <c r="BW99" s="39"/>
      <c r="BX99" s="170">
        <f t="shared" si="342"/>
        <v>0</v>
      </c>
      <c r="BZ99" s="169"/>
      <c r="CA99" s="39"/>
      <c r="CB99" s="39">
        <f t="shared" si="343"/>
        <v>0</v>
      </c>
      <c r="CC99" s="39"/>
      <c r="CD99" s="39"/>
      <c r="CE99" s="39"/>
      <c r="CF99" s="170">
        <f t="shared" si="344"/>
        <v>0</v>
      </c>
      <c r="CH99" s="169"/>
      <c r="CI99" s="192">
        <f t="shared" si="345"/>
        <v>4125</v>
      </c>
      <c r="CJ99" s="192">
        <f t="shared" si="345"/>
        <v>618.75</v>
      </c>
      <c r="CK99" s="192">
        <f t="shared" si="345"/>
        <v>0</v>
      </c>
      <c r="CL99" s="192">
        <f t="shared" si="345"/>
        <v>0</v>
      </c>
      <c r="CM99" s="192">
        <f t="shared" si="345"/>
        <v>0</v>
      </c>
      <c r="CN99" s="170">
        <f t="shared" si="346"/>
        <v>4743.75</v>
      </c>
      <c r="CO99" s="243" t="str">
        <f t="shared" si="276"/>
        <v>OK</v>
      </c>
    </row>
    <row r="100" spans="1:93" ht="45.75" thickBot="1" x14ac:dyDescent="0.3">
      <c r="A100" s="3"/>
      <c r="B100" s="41" t="s">
        <v>346</v>
      </c>
      <c r="C100" s="225" t="s">
        <v>430</v>
      </c>
      <c r="D100" s="225" t="s">
        <v>432</v>
      </c>
      <c r="E100" s="169">
        <v>3</v>
      </c>
      <c r="F100" s="39">
        <f t="shared" si="326"/>
        <v>825</v>
      </c>
      <c r="G100" s="39">
        <f t="shared" si="226"/>
        <v>123.75</v>
      </c>
      <c r="H100" s="39"/>
      <c r="I100" s="39"/>
      <c r="J100" s="39"/>
      <c r="K100" s="170">
        <f t="shared" si="227"/>
        <v>948.75</v>
      </c>
      <c r="L100" s="243" t="str">
        <f t="shared" si="325"/>
        <v>OK</v>
      </c>
      <c r="N100" s="169"/>
      <c r="O100" s="39"/>
      <c r="P100" s="39">
        <f t="shared" si="327"/>
        <v>0</v>
      </c>
      <c r="Q100" s="39"/>
      <c r="R100" s="39"/>
      <c r="S100" s="39"/>
      <c r="T100" s="170">
        <f t="shared" si="328"/>
        <v>0</v>
      </c>
      <c r="V100" s="169"/>
      <c r="W100" s="39"/>
      <c r="X100" s="39">
        <f t="shared" si="329"/>
        <v>0</v>
      </c>
      <c r="Y100" s="39"/>
      <c r="Z100" s="39"/>
      <c r="AA100" s="39"/>
      <c r="AB100" s="170">
        <f t="shared" si="330"/>
        <v>0</v>
      </c>
      <c r="AD100" s="169"/>
      <c r="AE100" s="39"/>
      <c r="AF100" s="39">
        <f t="shared" si="331"/>
        <v>0</v>
      </c>
      <c r="AG100" s="39"/>
      <c r="AH100" s="39"/>
      <c r="AI100" s="39"/>
      <c r="AJ100" s="170">
        <f t="shared" si="332"/>
        <v>0</v>
      </c>
      <c r="AL100" s="169"/>
      <c r="AM100" s="39"/>
      <c r="AN100" s="39">
        <f t="shared" si="333"/>
        <v>0</v>
      </c>
      <c r="AO100" s="39"/>
      <c r="AP100" s="39"/>
      <c r="AQ100" s="39"/>
      <c r="AR100" s="170">
        <f t="shared" si="334"/>
        <v>0</v>
      </c>
      <c r="AT100" s="169"/>
      <c r="AU100" s="39">
        <f>F100</f>
        <v>825</v>
      </c>
      <c r="AV100" s="39">
        <f t="shared" si="335"/>
        <v>123.75</v>
      </c>
      <c r="AW100" s="39"/>
      <c r="AX100" s="39"/>
      <c r="AY100" s="39"/>
      <c r="AZ100" s="170">
        <f t="shared" si="336"/>
        <v>948.75</v>
      </c>
      <c r="BB100" s="169"/>
      <c r="BC100" s="39"/>
      <c r="BD100" s="39">
        <f t="shared" si="337"/>
        <v>0</v>
      </c>
      <c r="BE100" s="39"/>
      <c r="BF100" s="39"/>
      <c r="BG100" s="39"/>
      <c r="BH100" s="170">
        <f t="shared" si="338"/>
        <v>0</v>
      </c>
      <c r="BJ100" s="169"/>
      <c r="BK100" s="39"/>
      <c r="BL100" s="39">
        <f t="shared" si="339"/>
        <v>0</v>
      </c>
      <c r="BM100" s="39"/>
      <c r="BN100" s="39"/>
      <c r="BO100" s="39"/>
      <c r="BP100" s="170">
        <f t="shared" si="340"/>
        <v>0</v>
      </c>
      <c r="BR100" s="169"/>
      <c r="BS100" s="39"/>
      <c r="BT100" s="39">
        <f t="shared" si="341"/>
        <v>0</v>
      </c>
      <c r="BU100" s="39"/>
      <c r="BV100" s="39"/>
      <c r="BW100" s="39"/>
      <c r="BX100" s="170">
        <f t="shared" si="342"/>
        <v>0</v>
      </c>
      <c r="BZ100" s="169"/>
      <c r="CA100" s="39"/>
      <c r="CB100" s="39">
        <f t="shared" si="343"/>
        <v>0</v>
      </c>
      <c r="CC100" s="39"/>
      <c r="CD100" s="39"/>
      <c r="CE100" s="39"/>
      <c r="CF100" s="170">
        <f t="shared" si="344"/>
        <v>0</v>
      </c>
      <c r="CH100" s="169"/>
      <c r="CI100" s="192">
        <f t="shared" si="345"/>
        <v>825</v>
      </c>
      <c r="CJ100" s="192">
        <f t="shared" si="345"/>
        <v>123.75</v>
      </c>
      <c r="CK100" s="192">
        <f t="shared" si="345"/>
        <v>0</v>
      </c>
      <c r="CL100" s="192">
        <f t="shared" si="345"/>
        <v>0</v>
      </c>
      <c r="CM100" s="192">
        <f t="shared" si="345"/>
        <v>0</v>
      </c>
      <c r="CN100" s="170">
        <f t="shared" si="346"/>
        <v>948.75</v>
      </c>
      <c r="CO100" s="243" t="str">
        <f t="shared" si="276"/>
        <v>OK</v>
      </c>
    </row>
    <row r="101" spans="1:93" ht="15.75" thickBot="1" x14ac:dyDescent="0.3">
      <c r="A101" s="3"/>
      <c r="B101" s="41" t="s">
        <v>348</v>
      </c>
      <c r="C101" s="225" t="s">
        <v>430</v>
      </c>
      <c r="D101" s="225" t="s">
        <v>271</v>
      </c>
      <c r="E101" s="169">
        <v>1</v>
      </c>
      <c r="F101" s="39">
        <f t="shared" si="326"/>
        <v>275</v>
      </c>
      <c r="G101" s="39">
        <f t="shared" si="226"/>
        <v>41.25</v>
      </c>
      <c r="H101" s="39"/>
      <c r="I101" s="39"/>
      <c r="J101" s="39"/>
      <c r="K101" s="170">
        <f t="shared" si="227"/>
        <v>316.25</v>
      </c>
      <c r="L101" s="243" t="str">
        <f t="shared" si="325"/>
        <v>OK</v>
      </c>
      <c r="N101" s="169"/>
      <c r="O101" s="39"/>
      <c r="P101" s="39">
        <f t="shared" si="327"/>
        <v>0</v>
      </c>
      <c r="Q101" s="39"/>
      <c r="R101" s="39"/>
      <c r="S101" s="39"/>
      <c r="T101" s="170">
        <f t="shared" si="328"/>
        <v>0</v>
      </c>
      <c r="V101" s="169"/>
      <c r="W101" s="39"/>
      <c r="X101" s="39">
        <f t="shared" si="329"/>
        <v>0</v>
      </c>
      <c r="Y101" s="39"/>
      <c r="Z101" s="39"/>
      <c r="AA101" s="39"/>
      <c r="AB101" s="170">
        <f t="shared" si="330"/>
        <v>0</v>
      </c>
      <c r="AD101" s="169"/>
      <c r="AE101" s="39"/>
      <c r="AF101" s="39">
        <f t="shared" si="331"/>
        <v>0</v>
      </c>
      <c r="AG101" s="39"/>
      <c r="AH101" s="39"/>
      <c r="AI101" s="39"/>
      <c r="AJ101" s="170">
        <f t="shared" si="332"/>
        <v>0</v>
      </c>
      <c r="AL101" s="169"/>
      <c r="AM101" s="39"/>
      <c r="AN101" s="39">
        <f t="shared" si="333"/>
        <v>0</v>
      </c>
      <c r="AO101" s="39"/>
      <c r="AP101" s="39"/>
      <c r="AQ101" s="39"/>
      <c r="AR101" s="170">
        <f t="shared" si="334"/>
        <v>0</v>
      </c>
      <c r="AT101" s="169"/>
      <c r="AU101" s="39">
        <f>F101</f>
        <v>275</v>
      </c>
      <c r="AV101" s="39">
        <f t="shared" si="335"/>
        <v>41.25</v>
      </c>
      <c r="AW101" s="39"/>
      <c r="AX101" s="39"/>
      <c r="AY101" s="39"/>
      <c r="AZ101" s="170">
        <f t="shared" si="336"/>
        <v>316.25</v>
      </c>
      <c r="BB101" s="169"/>
      <c r="BC101" s="39"/>
      <c r="BD101" s="39">
        <f t="shared" si="337"/>
        <v>0</v>
      </c>
      <c r="BE101" s="39"/>
      <c r="BF101" s="39"/>
      <c r="BG101" s="39"/>
      <c r="BH101" s="170">
        <f t="shared" si="338"/>
        <v>0</v>
      </c>
      <c r="BJ101" s="169"/>
      <c r="BK101" s="39"/>
      <c r="BL101" s="39">
        <f t="shared" si="339"/>
        <v>0</v>
      </c>
      <c r="BM101" s="39"/>
      <c r="BN101" s="39"/>
      <c r="BO101" s="39"/>
      <c r="BP101" s="170">
        <f t="shared" si="340"/>
        <v>0</v>
      </c>
      <c r="BR101" s="169"/>
      <c r="BS101" s="39"/>
      <c r="BT101" s="39">
        <f t="shared" si="341"/>
        <v>0</v>
      </c>
      <c r="BU101" s="39"/>
      <c r="BV101" s="39"/>
      <c r="BW101" s="39"/>
      <c r="BX101" s="170">
        <f t="shared" si="342"/>
        <v>0</v>
      </c>
      <c r="BZ101" s="169"/>
      <c r="CA101" s="39"/>
      <c r="CB101" s="39">
        <f t="shared" si="343"/>
        <v>0</v>
      </c>
      <c r="CC101" s="39"/>
      <c r="CD101" s="39"/>
      <c r="CE101" s="39"/>
      <c r="CF101" s="170">
        <f t="shared" si="344"/>
        <v>0</v>
      </c>
      <c r="CH101" s="169"/>
      <c r="CI101" s="192">
        <f t="shared" si="345"/>
        <v>275</v>
      </c>
      <c r="CJ101" s="192">
        <f t="shared" si="345"/>
        <v>41.25</v>
      </c>
      <c r="CK101" s="192">
        <f t="shared" si="345"/>
        <v>0</v>
      </c>
      <c r="CL101" s="192">
        <f t="shared" si="345"/>
        <v>0</v>
      </c>
      <c r="CM101" s="192">
        <f t="shared" si="345"/>
        <v>0</v>
      </c>
      <c r="CN101" s="170">
        <f t="shared" si="346"/>
        <v>316.25</v>
      </c>
      <c r="CO101" s="243" t="str">
        <f t="shared" si="276"/>
        <v>OK</v>
      </c>
    </row>
    <row r="102" spans="1:93" ht="45.75" thickBot="1" x14ac:dyDescent="0.3">
      <c r="A102" s="3"/>
      <c r="B102" s="41" t="s">
        <v>266</v>
      </c>
      <c r="C102" s="225" t="s">
        <v>430</v>
      </c>
      <c r="D102" s="225" t="s">
        <v>432</v>
      </c>
      <c r="E102" s="169">
        <v>1</v>
      </c>
      <c r="F102" s="39">
        <f t="shared" si="326"/>
        <v>275</v>
      </c>
      <c r="G102" s="39">
        <f t="shared" si="226"/>
        <v>41.25</v>
      </c>
      <c r="H102" s="39"/>
      <c r="I102" s="39"/>
      <c r="J102" s="39"/>
      <c r="K102" s="170">
        <f t="shared" si="227"/>
        <v>316.25</v>
      </c>
      <c r="L102" s="243" t="str">
        <f t="shared" si="325"/>
        <v>OK</v>
      </c>
      <c r="N102" s="169"/>
      <c r="O102" s="39"/>
      <c r="P102" s="39">
        <f t="shared" si="327"/>
        <v>0</v>
      </c>
      <c r="Q102" s="39"/>
      <c r="R102" s="39"/>
      <c r="S102" s="39"/>
      <c r="T102" s="170">
        <f t="shared" si="328"/>
        <v>0</v>
      </c>
      <c r="V102" s="169"/>
      <c r="W102" s="39"/>
      <c r="X102" s="39">
        <f t="shared" si="329"/>
        <v>0</v>
      </c>
      <c r="Y102" s="39"/>
      <c r="Z102" s="39"/>
      <c r="AA102" s="39"/>
      <c r="AB102" s="170">
        <f t="shared" si="330"/>
        <v>0</v>
      </c>
      <c r="AD102" s="169"/>
      <c r="AE102" s="39"/>
      <c r="AF102" s="39">
        <f t="shared" si="331"/>
        <v>0</v>
      </c>
      <c r="AG102" s="39"/>
      <c r="AH102" s="39"/>
      <c r="AI102" s="39"/>
      <c r="AJ102" s="170">
        <f t="shared" si="332"/>
        <v>0</v>
      </c>
      <c r="AL102" s="169"/>
      <c r="AM102" s="39"/>
      <c r="AN102" s="39">
        <f t="shared" si="333"/>
        <v>0</v>
      </c>
      <c r="AO102" s="39"/>
      <c r="AP102" s="39"/>
      <c r="AQ102" s="39"/>
      <c r="AR102" s="170">
        <f t="shared" si="334"/>
        <v>0</v>
      </c>
      <c r="AT102" s="169"/>
      <c r="AU102" s="39">
        <f>F102</f>
        <v>275</v>
      </c>
      <c r="AV102" s="39">
        <f t="shared" si="335"/>
        <v>41.25</v>
      </c>
      <c r="AW102" s="39"/>
      <c r="AX102" s="39"/>
      <c r="AY102" s="39"/>
      <c r="AZ102" s="170">
        <f t="shared" si="336"/>
        <v>316.25</v>
      </c>
      <c r="BB102" s="169"/>
      <c r="BC102" s="39"/>
      <c r="BD102" s="39">
        <f t="shared" si="337"/>
        <v>0</v>
      </c>
      <c r="BE102" s="39"/>
      <c r="BF102" s="39"/>
      <c r="BG102" s="39"/>
      <c r="BH102" s="170">
        <f t="shared" si="338"/>
        <v>0</v>
      </c>
      <c r="BJ102" s="169"/>
      <c r="BK102" s="39"/>
      <c r="BL102" s="39">
        <f t="shared" si="339"/>
        <v>0</v>
      </c>
      <c r="BM102" s="39"/>
      <c r="BN102" s="39"/>
      <c r="BO102" s="39"/>
      <c r="BP102" s="170">
        <f t="shared" si="340"/>
        <v>0</v>
      </c>
      <c r="BR102" s="169"/>
      <c r="BS102" s="39"/>
      <c r="BT102" s="39">
        <f t="shared" si="341"/>
        <v>0</v>
      </c>
      <c r="BU102" s="39"/>
      <c r="BV102" s="39"/>
      <c r="BW102" s="39"/>
      <c r="BX102" s="170">
        <f t="shared" si="342"/>
        <v>0</v>
      </c>
      <c r="BZ102" s="169"/>
      <c r="CA102" s="39"/>
      <c r="CB102" s="39">
        <f t="shared" si="343"/>
        <v>0</v>
      </c>
      <c r="CC102" s="39"/>
      <c r="CD102" s="39"/>
      <c r="CE102" s="39"/>
      <c r="CF102" s="170">
        <f t="shared" si="344"/>
        <v>0</v>
      </c>
      <c r="CH102" s="169"/>
      <c r="CI102" s="192">
        <f t="shared" si="345"/>
        <v>275</v>
      </c>
      <c r="CJ102" s="192">
        <f t="shared" si="345"/>
        <v>41.25</v>
      </c>
      <c r="CK102" s="192">
        <f t="shared" si="345"/>
        <v>0</v>
      </c>
      <c r="CL102" s="192">
        <f t="shared" si="345"/>
        <v>0</v>
      </c>
      <c r="CM102" s="192">
        <f t="shared" si="345"/>
        <v>0</v>
      </c>
      <c r="CN102" s="170">
        <f t="shared" si="346"/>
        <v>316.25</v>
      </c>
      <c r="CO102" s="243" t="str">
        <f t="shared" si="276"/>
        <v>OK</v>
      </c>
    </row>
    <row r="103" spans="1:93" ht="15.75" thickBot="1" x14ac:dyDescent="0.3">
      <c r="A103" s="3"/>
      <c r="B103" s="41" t="s">
        <v>133</v>
      </c>
      <c r="C103" s="225" t="s">
        <v>430</v>
      </c>
      <c r="D103" s="225" t="s">
        <v>269</v>
      </c>
      <c r="E103" s="169"/>
      <c r="F103" s="39">
        <f t="shared" si="326"/>
        <v>0</v>
      </c>
      <c r="G103" s="39">
        <f t="shared" si="226"/>
        <v>0</v>
      </c>
      <c r="H103" s="39"/>
      <c r="I103" s="39"/>
      <c r="J103" s="39"/>
      <c r="K103" s="170">
        <f t="shared" si="227"/>
        <v>0</v>
      </c>
      <c r="L103" s="243" t="str">
        <f t="shared" si="325"/>
        <v>OK</v>
      </c>
      <c r="N103" s="169"/>
      <c r="O103" s="39"/>
      <c r="P103" s="39">
        <f t="shared" si="327"/>
        <v>0</v>
      </c>
      <c r="Q103" s="39"/>
      <c r="R103" s="39"/>
      <c r="S103" s="39"/>
      <c r="T103" s="170">
        <f t="shared" si="328"/>
        <v>0</v>
      </c>
      <c r="V103" s="169"/>
      <c r="W103" s="39"/>
      <c r="X103" s="39">
        <f t="shared" si="329"/>
        <v>0</v>
      </c>
      <c r="Y103" s="39"/>
      <c r="Z103" s="39"/>
      <c r="AA103" s="39"/>
      <c r="AB103" s="170">
        <f t="shared" si="330"/>
        <v>0</v>
      </c>
      <c r="AD103" s="169"/>
      <c r="AE103" s="39"/>
      <c r="AF103" s="39">
        <f t="shared" si="331"/>
        <v>0</v>
      </c>
      <c r="AG103" s="39"/>
      <c r="AH103" s="39"/>
      <c r="AI103" s="39"/>
      <c r="AJ103" s="170">
        <f t="shared" si="332"/>
        <v>0</v>
      </c>
      <c r="AL103" s="169"/>
      <c r="AM103" s="39">
        <f>$F$103*0.5</f>
        <v>0</v>
      </c>
      <c r="AN103" s="39">
        <f t="shared" si="333"/>
        <v>0</v>
      </c>
      <c r="AO103" s="39"/>
      <c r="AP103" s="39"/>
      <c r="AQ103" s="39"/>
      <c r="AR103" s="170">
        <f t="shared" si="334"/>
        <v>0</v>
      </c>
      <c r="AT103" s="169"/>
      <c r="AU103" s="39">
        <f>$F$103*0.5</f>
        <v>0</v>
      </c>
      <c r="AV103" s="39">
        <f t="shared" si="335"/>
        <v>0</v>
      </c>
      <c r="AW103" s="39"/>
      <c r="AX103" s="39"/>
      <c r="AY103" s="39"/>
      <c r="AZ103" s="170">
        <f t="shared" si="336"/>
        <v>0</v>
      </c>
      <c r="BB103" s="169"/>
      <c r="BC103" s="39"/>
      <c r="BD103" s="39">
        <f t="shared" si="337"/>
        <v>0</v>
      </c>
      <c r="BE103" s="39"/>
      <c r="BF103" s="39"/>
      <c r="BG103" s="39"/>
      <c r="BH103" s="170">
        <f t="shared" si="338"/>
        <v>0</v>
      </c>
      <c r="BJ103" s="169"/>
      <c r="BK103" s="39"/>
      <c r="BL103" s="39">
        <f t="shared" si="339"/>
        <v>0</v>
      </c>
      <c r="BM103" s="39"/>
      <c r="BN103" s="39"/>
      <c r="BO103" s="39"/>
      <c r="BP103" s="170">
        <f t="shared" si="340"/>
        <v>0</v>
      </c>
      <c r="BR103" s="169"/>
      <c r="BS103" s="39"/>
      <c r="BT103" s="39">
        <f t="shared" si="341"/>
        <v>0</v>
      </c>
      <c r="BU103" s="39"/>
      <c r="BV103" s="39"/>
      <c r="BW103" s="39"/>
      <c r="BX103" s="170">
        <f t="shared" si="342"/>
        <v>0</v>
      </c>
      <c r="BZ103" s="169"/>
      <c r="CA103" s="39"/>
      <c r="CB103" s="39">
        <f t="shared" si="343"/>
        <v>0</v>
      </c>
      <c r="CC103" s="39"/>
      <c r="CD103" s="39"/>
      <c r="CE103" s="39"/>
      <c r="CF103" s="170">
        <f t="shared" si="344"/>
        <v>0</v>
      </c>
      <c r="CH103" s="169"/>
      <c r="CI103" s="192">
        <f t="shared" si="345"/>
        <v>0</v>
      </c>
      <c r="CJ103" s="192">
        <f t="shared" si="345"/>
        <v>0</v>
      </c>
      <c r="CK103" s="192">
        <f t="shared" si="345"/>
        <v>0</v>
      </c>
      <c r="CL103" s="192">
        <f t="shared" si="345"/>
        <v>0</v>
      </c>
      <c r="CM103" s="192">
        <f t="shared" si="345"/>
        <v>0</v>
      </c>
      <c r="CN103" s="170">
        <f t="shared" si="346"/>
        <v>0</v>
      </c>
      <c r="CO103" s="243" t="str">
        <f t="shared" si="276"/>
        <v>OK</v>
      </c>
    </row>
    <row r="104" spans="1:93" ht="15.75" thickBot="1" x14ac:dyDescent="0.3">
      <c r="A104" s="3"/>
      <c r="B104" s="41"/>
      <c r="C104" s="93"/>
      <c r="D104" s="7"/>
      <c r="E104" s="169"/>
      <c r="F104" s="39">
        <f t="shared" si="326"/>
        <v>0</v>
      </c>
      <c r="G104" s="39">
        <f t="shared" si="226"/>
        <v>0</v>
      </c>
      <c r="H104" s="39"/>
      <c r="I104" s="39"/>
      <c r="J104" s="39"/>
      <c r="K104" s="170">
        <f t="shared" si="227"/>
        <v>0</v>
      </c>
      <c r="L104" s="243" t="str">
        <f t="shared" si="325"/>
        <v>OK</v>
      </c>
      <c r="N104" s="169"/>
      <c r="O104" s="39"/>
      <c r="P104" s="39">
        <f t="shared" si="327"/>
        <v>0</v>
      </c>
      <c r="Q104" s="39"/>
      <c r="R104" s="39"/>
      <c r="S104" s="39"/>
      <c r="T104" s="170">
        <f t="shared" si="328"/>
        <v>0</v>
      </c>
      <c r="V104" s="169"/>
      <c r="W104" s="39"/>
      <c r="X104" s="39">
        <f t="shared" si="329"/>
        <v>0</v>
      </c>
      <c r="Y104" s="39"/>
      <c r="Z104" s="39"/>
      <c r="AA104" s="39"/>
      <c r="AB104" s="170">
        <f t="shared" si="330"/>
        <v>0</v>
      </c>
      <c r="AD104" s="169"/>
      <c r="AE104" s="39"/>
      <c r="AF104" s="39">
        <f t="shared" si="331"/>
        <v>0</v>
      </c>
      <c r="AG104" s="39"/>
      <c r="AH104" s="39"/>
      <c r="AI104" s="39"/>
      <c r="AJ104" s="170">
        <f t="shared" si="332"/>
        <v>0</v>
      </c>
      <c r="AL104" s="169"/>
      <c r="AM104" s="39"/>
      <c r="AN104" s="39">
        <f t="shared" si="333"/>
        <v>0</v>
      </c>
      <c r="AO104" s="39"/>
      <c r="AP104" s="39"/>
      <c r="AQ104" s="39"/>
      <c r="AR104" s="170">
        <f t="shared" si="334"/>
        <v>0</v>
      </c>
      <c r="AT104" s="169"/>
      <c r="AU104" s="39"/>
      <c r="AV104" s="39">
        <f t="shared" si="335"/>
        <v>0</v>
      </c>
      <c r="AW104" s="39"/>
      <c r="AX104" s="39"/>
      <c r="AY104" s="39"/>
      <c r="AZ104" s="170">
        <f t="shared" si="336"/>
        <v>0</v>
      </c>
      <c r="BB104" s="169"/>
      <c r="BC104" s="39"/>
      <c r="BD104" s="39">
        <f t="shared" si="337"/>
        <v>0</v>
      </c>
      <c r="BE104" s="39"/>
      <c r="BF104" s="39"/>
      <c r="BG104" s="39"/>
      <c r="BH104" s="170">
        <f t="shared" si="338"/>
        <v>0</v>
      </c>
      <c r="BJ104" s="169"/>
      <c r="BK104" s="39"/>
      <c r="BL104" s="39">
        <f t="shared" si="339"/>
        <v>0</v>
      </c>
      <c r="BM104" s="39"/>
      <c r="BN104" s="39"/>
      <c r="BO104" s="39"/>
      <c r="BP104" s="170">
        <f t="shared" si="340"/>
        <v>0</v>
      </c>
      <c r="BR104" s="169"/>
      <c r="BS104" s="39"/>
      <c r="BT104" s="39">
        <f t="shared" si="341"/>
        <v>0</v>
      </c>
      <c r="BU104" s="39"/>
      <c r="BV104" s="39"/>
      <c r="BW104" s="39"/>
      <c r="BX104" s="170">
        <f t="shared" si="342"/>
        <v>0</v>
      </c>
      <c r="BZ104" s="169"/>
      <c r="CA104" s="39"/>
      <c r="CB104" s="39">
        <f t="shared" si="343"/>
        <v>0</v>
      </c>
      <c r="CC104" s="39"/>
      <c r="CD104" s="39"/>
      <c r="CE104" s="39"/>
      <c r="CF104" s="170">
        <f t="shared" si="344"/>
        <v>0</v>
      </c>
      <c r="CH104" s="169"/>
      <c r="CI104" s="192">
        <f t="shared" si="345"/>
        <v>0</v>
      </c>
      <c r="CJ104" s="192">
        <f t="shared" si="345"/>
        <v>0</v>
      </c>
      <c r="CK104" s="192">
        <f t="shared" si="345"/>
        <v>0</v>
      </c>
      <c r="CL104" s="192">
        <f t="shared" si="345"/>
        <v>0</v>
      </c>
      <c r="CM104" s="192">
        <f t="shared" si="345"/>
        <v>0</v>
      </c>
      <c r="CN104" s="170">
        <f t="shared" si="346"/>
        <v>0</v>
      </c>
      <c r="CO104" s="243" t="str">
        <f t="shared" si="276"/>
        <v>OK</v>
      </c>
    </row>
    <row r="105" spans="1:93" ht="15.75" thickBot="1" x14ac:dyDescent="0.3">
      <c r="A105" s="3"/>
      <c r="B105" s="41"/>
      <c r="C105" s="93"/>
      <c r="D105" s="7"/>
      <c r="E105" s="169"/>
      <c r="F105" s="39">
        <f t="shared" si="326"/>
        <v>0</v>
      </c>
      <c r="G105" s="39">
        <f t="shared" si="226"/>
        <v>0</v>
      </c>
      <c r="H105" s="39"/>
      <c r="I105" s="39"/>
      <c r="J105" s="39"/>
      <c r="K105" s="170">
        <f t="shared" si="227"/>
        <v>0</v>
      </c>
      <c r="L105" s="243" t="str">
        <f t="shared" si="325"/>
        <v>OK</v>
      </c>
      <c r="N105" s="169"/>
      <c r="O105" s="39"/>
      <c r="P105" s="39">
        <f t="shared" si="327"/>
        <v>0</v>
      </c>
      <c r="Q105" s="39"/>
      <c r="R105" s="39"/>
      <c r="S105" s="39"/>
      <c r="T105" s="170">
        <f t="shared" si="328"/>
        <v>0</v>
      </c>
      <c r="V105" s="169"/>
      <c r="W105" s="39"/>
      <c r="X105" s="39">
        <f t="shared" si="329"/>
        <v>0</v>
      </c>
      <c r="Y105" s="39"/>
      <c r="Z105" s="39"/>
      <c r="AA105" s="39"/>
      <c r="AB105" s="170">
        <f t="shared" si="330"/>
        <v>0</v>
      </c>
      <c r="AD105" s="169"/>
      <c r="AE105" s="39"/>
      <c r="AF105" s="39">
        <f t="shared" si="331"/>
        <v>0</v>
      </c>
      <c r="AG105" s="39"/>
      <c r="AH105" s="39"/>
      <c r="AI105" s="39"/>
      <c r="AJ105" s="170">
        <f t="shared" si="332"/>
        <v>0</v>
      </c>
      <c r="AL105" s="169"/>
      <c r="AM105" s="39"/>
      <c r="AN105" s="39">
        <f t="shared" si="333"/>
        <v>0</v>
      </c>
      <c r="AO105" s="39"/>
      <c r="AP105" s="39"/>
      <c r="AQ105" s="39"/>
      <c r="AR105" s="170">
        <f t="shared" si="334"/>
        <v>0</v>
      </c>
      <c r="AT105" s="169"/>
      <c r="AU105" s="39"/>
      <c r="AV105" s="39">
        <f t="shared" si="335"/>
        <v>0</v>
      </c>
      <c r="AW105" s="39"/>
      <c r="AX105" s="39"/>
      <c r="AY105" s="39"/>
      <c r="AZ105" s="170">
        <f t="shared" si="336"/>
        <v>0</v>
      </c>
      <c r="BB105" s="169"/>
      <c r="BC105" s="39"/>
      <c r="BD105" s="39">
        <f t="shared" si="337"/>
        <v>0</v>
      </c>
      <c r="BE105" s="39"/>
      <c r="BF105" s="39"/>
      <c r="BG105" s="39"/>
      <c r="BH105" s="170">
        <f t="shared" si="338"/>
        <v>0</v>
      </c>
      <c r="BJ105" s="169"/>
      <c r="BK105" s="39"/>
      <c r="BL105" s="39">
        <f t="shared" si="339"/>
        <v>0</v>
      </c>
      <c r="BM105" s="39"/>
      <c r="BN105" s="39"/>
      <c r="BO105" s="39"/>
      <c r="BP105" s="170">
        <f t="shared" si="340"/>
        <v>0</v>
      </c>
      <c r="BR105" s="169"/>
      <c r="BS105" s="39"/>
      <c r="BT105" s="39">
        <f t="shared" si="341"/>
        <v>0</v>
      </c>
      <c r="BU105" s="39"/>
      <c r="BV105" s="39"/>
      <c r="BW105" s="39"/>
      <c r="BX105" s="170">
        <f t="shared" si="342"/>
        <v>0</v>
      </c>
      <c r="BZ105" s="169"/>
      <c r="CA105" s="39"/>
      <c r="CB105" s="39">
        <f t="shared" si="343"/>
        <v>0</v>
      </c>
      <c r="CC105" s="39"/>
      <c r="CD105" s="39"/>
      <c r="CE105" s="39"/>
      <c r="CF105" s="170">
        <f t="shared" si="344"/>
        <v>0</v>
      </c>
      <c r="CH105" s="169"/>
      <c r="CI105" s="192">
        <f t="shared" si="345"/>
        <v>0</v>
      </c>
      <c r="CJ105" s="192">
        <f t="shared" si="345"/>
        <v>0</v>
      </c>
      <c r="CK105" s="192">
        <f t="shared" si="345"/>
        <v>0</v>
      </c>
      <c r="CL105" s="192">
        <f t="shared" si="345"/>
        <v>0</v>
      </c>
      <c r="CM105" s="192">
        <f t="shared" si="345"/>
        <v>0</v>
      </c>
      <c r="CN105" s="170">
        <f t="shared" si="346"/>
        <v>0</v>
      </c>
      <c r="CO105" s="243" t="str">
        <f t="shared" si="276"/>
        <v>OK</v>
      </c>
    </row>
    <row r="106" spans="1:93" ht="15.75" thickBot="1" x14ac:dyDescent="0.3">
      <c r="A106" s="80"/>
      <c r="B106" s="136" t="s">
        <v>138</v>
      </c>
      <c r="C106" s="136"/>
      <c r="D106" s="137"/>
      <c r="E106" s="185"/>
      <c r="F106" s="155"/>
      <c r="G106" s="155">
        <f t="shared" si="226"/>
        <v>0</v>
      </c>
      <c r="H106" s="155"/>
      <c r="I106" s="155"/>
      <c r="J106" s="155"/>
      <c r="K106" s="186"/>
      <c r="L106" s="243" t="str">
        <f t="shared" si="325"/>
        <v>OK</v>
      </c>
      <c r="N106" s="185"/>
      <c r="O106" s="155"/>
      <c r="P106" s="155">
        <f t="shared" si="327"/>
        <v>0</v>
      </c>
      <c r="Q106" s="155"/>
      <c r="R106" s="155"/>
      <c r="S106" s="155"/>
      <c r="T106" s="186"/>
      <c r="V106" s="185"/>
      <c r="W106" s="155"/>
      <c r="X106" s="155">
        <f t="shared" si="329"/>
        <v>0</v>
      </c>
      <c r="Y106" s="155"/>
      <c r="Z106" s="155"/>
      <c r="AA106" s="155"/>
      <c r="AB106" s="186"/>
      <c r="AD106" s="185"/>
      <c r="AE106" s="155"/>
      <c r="AF106" s="155">
        <f t="shared" si="331"/>
        <v>0</v>
      </c>
      <c r="AG106" s="155"/>
      <c r="AH106" s="155"/>
      <c r="AI106" s="155"/>
      <c r="AJ106" s="186"/>
      <c r="AL106" s="185"/>
      <c r="AM106" s="155"/>
      <c r="AN106" s="155">
        <f t="shared" si="333"/>
        <v>0</v>
      </c>
      <c r="AO106" s="155"/>
      <c r="AP106" s="155"/>
      <c r="AQ106" s="155"/>
      <c r="AR106" s="186"/>
      <c r="AT106" s="185"/>
      <c r="AU106" s="155"/>
      <c r="AV106" s="155">
        <f t="shared" si="335"/>
        <v>0</v>
      </c>
      <c r="AW106" s="155"/>
      <c r="AX106" s="155"/>
      <c r="AY106" s="155"/>
      <c r="AZ106" s="186"/>
      <c r="BB106" s="185"/>
      <c r="BC106" s="155"/>
      <c r="BD106" s="155">
        <f t="shared" si="337"/>
        <v>0</v>
      </c>
      <c r="BE106" s="155"/>
      <c r="BF106" s="155"/>
      <c r="BG106" s="155"/>
      <c r="BH106" s="186"/>
      <c r="BJ106" s="185"/>
      <c r="BK106" s="155"/>
      <c r="BL106" s="155">
        <f t="shared" si="339"/>
        <v>0</v>
      </c>
      <c r="BM106" s="155"/>
      <c r="BN106" s="155"/>
      <c r="BO106" s="155"/>
      <c r="BP106" s="186"/>
      <c r="BR106" s="185"/>
      <c r="BS106" s="155"/>
      <c r="BT106" s="155">
        <f t="shared" si="341"/>
        <v>0</v>
      </c>
      <c r="BU106" s="155"/>
      <c r="BV106" s="155"/>
      <c r="BW106" s="155"/>
      <c r="BX106" s="186"/>
      <c r="BZ106" s="185"/>
      <c r="CA106" s="155"/>
      <c r="CB106" s="155">
        <f t="shared" si="343"/>
        <v>0</v>
      </c>
      <c r="CC106" s="155"/>
      <c r="CD106" s="155"/>
      <c r="CE106" s="155"/>
      <c r="CF106" s="186"/>
      <c r="CH106" s="185"/>
      <c r="CI106" s="155"/>
      <c r="CJ106" s="155">
        <f t="shared" ref="CJ106" si="347">CI106*0.15</f>
        <v>0</v>
      </c>
      <c r="CK106" s="155"/>
      <c r="CL106" s="155"/>
      <c r="CM106" s="155"/>
      <c r="CN106" s="186"/>
      <c r="CO106" s="243" t="str">
        <f t="shared" si="276"/>
        <v>OK</v>
      </c>
    </row>
    <row r="107" spans="1:93" ht="45.75" thickBot="1" x14ac:dyDescent="0.3">
      <c r="A107" s="3"/>
      <c r="B107" s="41" t="s">
        <v>125</v>
      </c>
      <c r="C107" s="225" t="s">
        <v>269</v>
      </c>
      <c r="D107" s="225" t="s">
        <v>322</v>
      </c>
      <c r="E107" s="169">
        <v>6</v>
      </c>
      <c r="F107" s="39">
        <f t="shared" ref="F107:F109" si="348">E107*$C$2</f>
        <v>1650</v>
      </c>
      <c r="G107" s="39">
        <f t="shared" si="226"/>
        <v>247.5</v>
      </c>
      <c r="H107" s="39"/>
      <c r="I107" s="39"/>
      <c r="J107" s="39"/>
      <c r="K107" s="170">
        <f t="shared" si="227"/>
        <v>1897.5</v>
      </c>
      <c r="L107" s="243" t="str">
        <f t="shared" si="325"/>
        <v>OK</v>
      </c>
      <c r="N107" s="169"/>
      <c r="O107" s="39"/>
      <c r="P107" s="39">
        <f t="shared" si="327"/>
        <v>0</v>
      </c>
      <c r="Q107" s="39"/>
      <c r="R107" s="39"/>
      <c r="S107" s="39"/>
      <c r="T107" s="170">
        <f t="shared" ref="T107:T109" si="349">O107+P107+Q107+R107+S107</f>
        <v>0</v>
      </c>
      <c r="V107" s="169"/>
      <c r="W107" s="39"/>
      <c r="X107" s="39">
        <f t="shared" si="329"/>
        <v>0</v>
      </c>
      <c r="Y107" s="39"/>
      <c r="Z107" s="39"/>
      <c r="AA107" s="39"/>
      <c r="AB107" s="170">
        <f t="shared" ref="AB107:AB109" si="350">W107+X107+Y107+Z107+AA107</f>
        <v>0</v>
      </c>
      <c r="AD107" s="169"/>
      <c r="AE107" s="39"/>
      <c r="AF107" s="39">
        <f t="shared" si="331"/>
        <v>0</v>
      </c>
      <c r="AG107" s="39"/>
      <c r="AH107" s="39"/>
      <c r="AI107" s="39"/>
      <c r="AJ107" s="170">
        <f t="shared" ref="AJ107:AJ109" si="351">AE107+AF107+AG107+AH107+AI107</f>
        <v>0</v>
      </c>
      <c r="AL107" s="169"/>
      <c r="AM107" s="39"/>
      <c r="AN107" s="39">
        <f t="shared" si="333"/>
        <v>0</v>
      </c>
      <c r="AO107" s="39"/>
      <c r="AP107" s="39"/>
      <c r="AQ107" s="39"/>
      <c r="AR107" s="170">
        <f t="shared" ref="AR107:AR109" si="352">AM107+AN107+AO107+AP107+AQ107</f>
        <v>0</v>
      </c>
      <c r="AT107" s="169"/>
      <c r="AU107" s="39"/>
      <c r="AV107" s="39">
        <f t="shared" si="335"/>
        <v>0</v>
      </c>
      <c r="AW107" s="39"/>
      <c r="AX107" s="39"/>
      <c r="AY107" s="39"/>
      <c r="AZ107" s="170">
        <f t="shared" ref="AZ107:AZ109" si="353">AU107+AV107+AW107+AX107+AY107</f>
        <v>0</v>
      </c>
      <c r="BB107" s="169"/>
      <c r="BC107" s="39">
        <f>$F$107*0.25</f>
        <v>412.5</v>
      </c>
      <c r="BD107" s="39">
        <f t="shared" si="337"/>
        <v>61.875</v>
      </c>
      <c r="BE107" s="39"/>
      <c r="BF107" s="39"/>
      <c r="BG107" s="39"/>
      <c r="BH107" s="170">
        <f t="shared" ref="BH107:BH109" si="354">BC107+BD107+BE107+BF107+BG107</f>
        <v>474.375</v>
      </c>
      <c r="BJ107" s="169"/>
      <c r="BK107" s="39">
        <f>$F$107*0.25</f>
        <v>412.5</v>
      </c>
      <c r="BL107" s="39">
        <f t="shared" si="339"/>
        <v>61.875</v>
      </c>
      <c r="BM107" s="39"/>
      <c r="BN107" s="39"/>
      <c r="BO107" s="39"/>
      <c r="BP107" s="170">
        <f t="shared" ref="BP107:BP109" si="355">BK107+BL107+BM107+BN107+BO107</f>
        <v>474.375</v>
      </c>
      <c r="BR107" s="169"/>
      <c r="BS107" s="39">
        <f>$F$107*0.25</f>
        <v>412.5</v>
      </c>
      <c r="BT107" s="39">
        <f t="shared" si="341"/>
        <v>61.875</v>
      </c>
      <c r="BU107" s="39"/>
      <c r="BV107" s="39"/>
      <c r="BW107" s="39"/>
      <c r="BX107" s="170">
        <f t="shared" ref="BX107:BX109" si="356">BS107+BT107+BU107+BV107+BW107</f>
        <v>474.375</v>
      </c>
      <c r="BZ107" s="169"/>
      <c r="CA107" s="39">
        <f>$F$107*0.25</f>
        <v>412.5</v>
      </c>
      <c r="CB107" s="39">
        <f t="shared" si="343"/>
        <v>61.875</v>
      </c>
      <c r="CC107" s="39"/>
      <c r="CD107" s="39"/>
      <c r="CE107" s="39"/>
      <c r="CF107" s="170">
        <f t="shared" ref="CF107:CF109" si="357">CA107+CB107+CC107+CD107+CE107</f>
        <v>474.375</v>
      </c>
      <c r="CH107" s="169"/>
      <c r="CI107" s="192">
        <f t="shared" ref="CI107:CM109" si="358">O107+W107+AE107+AM107+AU107+BC107+BK107+BS107+CA107</f>
        <v>1650</v>
      </c>
      <c r="CJ107" s="192">
        <f t="shared" si="358"/>
        <v>247.5</v>
      </c>
      <c r="CK107" s="192">
        <f t="shared" si="358"/>
        <v>0</v>
      </c>
      <c r="CL107" s="192">
        <f t="shared" si="358"/>
        <v>0</v>
      </c>
      <c r="CM107" s="192">
        <f t="shared" si="358"/>
        <v>0</v>
      </c>
      <c r="CN107" s="170">
        <f t="shared" ref="CN107:CN109" si="359">CI107+CJ107+CK107+CL107+CM107</f>
        <v>1897.5</v>
      </c>
      <c r="CO107" s="243" t="str">
        <f t="shared" si="276"/>
        <v>OK</v>
      </c>
    </row>
    <row r="108" spans="1:93" ht="45.75" thickBot="1" x14ac:dyDescent="0.3">
      <c r="A108" s="3"/>
      <c r="B108" s="41" t="s">
        <v>124</v>
      </c>
      <c r="C108" s="225" t="s">
        <v>269</v>
      </c>
      <c r="D108" s="225" t="s">
        <v>322</v>
      </c>
      <c r="E108" s="169">
        <v>2</v>
      </c>
      <c r="F108" s="39">
        <f t="shared" si="348"/>
        <v>550</v>
      </c>
      <c r="G108" s="39">
        <f>F108*0.15-0.5</f>
        <v>82</v>
      </c>
      <c r="H108" s="39"/>
      <c r="I108" s="39"/>
      <c r="J108" s="39"/>
      <c r="K108" s="170">
        <f t="shared" si="227"/>
        <v>632</v>
      </c>
      <c r="L108" s="243" t="str">
        <f t="shared" si="325"/>
        <v>OK</v>
      </c>
      <c r="N108" s="169"/>
      <c r="O108" s="39"/>
      <c r="P108" s="39">
        <f t="shared" si="327"/>
        <v>0</v>
      </c>
      <c r="Q108" s="39"/>
      <c r="R108" s="39"/>
      <c r="S108" s="39"/>
      <c r="T108" s="170">
        <f t="shared" si="349"/>
        <v>0</v>
      </c>
      <c r="V108" s="169"/>
      <c r="W108" s="39"/>
      <c r="X108" s="39">
        <f t="shared" si="329"/>
        <v>0</v>
      </c>
      <c r="Y108" s="39"/>
      <c r="Z108" s="39"/>
      <c r="AA108" s="39"/>
      <c r="AB108" s="170">
        <f t="shared" si="350"/>
        <v>0</v>
      </c>
      <c r="AD108" s="169"/>
      <c r="AE108" s="39"/>
      <c r="AF108" s="39">
        <f t="shared" si="331"/>
        <v>0</v>
      </c>
      <c r="AG108" s="39"/>
      <c r="AH108" s="39"/>
      <c r="AI108" s="39"/>
      <c r="AJ108" s="170">
        <f t="shared" si="351"/>
        <v>0</v>
      </c>
      <c r="AL108" s="169"/>
      <c r="AM108" s="39"/>
      <c r="AN108" s="39">
        <f t="shared" si="333"/>
        <v>0</v>
      </c>
      <c r="AO108" s="39"/>
      <c r="AP108" s="39"/>
      <c r="AQ108" s="39"/>
      <c r="AR108" s="170">
        <f t="shared" si="352"/>
        <v>0</v>
      </c>
      <c r="AT108" s="169"/>
      <c r="AU108" s="39"/>
      <c r="AV108" s="39">
        <f t="shared" si="335"/>
        <v>0</v>
      </c>
      <c r="AW108" s="39"/>
      <c r="AX108" s="39"/>
      <c r="AY108" s="39"/>
      <c r="AZ108" s="170">
        <f t="shared" si="353"/>
        <v>0</v>
      </c>
      <c r="BB108" s="169"/>
      <c r="BC108" s="39"/>
      <c r="BD108" s="39">
        <f t="shared" si="337"/>
        <v>0</v>
      </c>
      <c r="BE108" s="39"/>
      <c r="BF108" s="39"/>
      <c r="BG108" s="39"/>
      <c r="BH108" s="170">
        <f t="shared" si="354"/>
        <v>0</v>
      </c>
      <c r="BJ108" s="169"/>
      <c r="BK108" s="39"/>
      <c r="BL108" s="39">
        <f t="shared" si="339"/>
        <v>0</v>
      </c>
      <c r="BM108" s="39"/>
      <c r="BN108" s="39"/>
      <c r="BO108" s="39"/>
      <c r="BP108" s="170">
        <f t="shared" si="355"/>
        <v>0</v>
      </c>
      <c r="BR108" s="169"/>
      <c r="BS108" s="39">
        <f>$F$108*0.5</f>
        <v>275</v>
      </c>
      <c r="BT108" s="39">
        <f>BS108*0.15-0.5</f>
        <v>40.75</v>
      </c>
      <c r="BU108" s="39"/>
      <c r="BV108" s="39"/>
      <c r="BW108" s="39"/>
      <c r="BX108" s="170">
        <f t="shared" si="356"/>
        <v>315.75</v>
      </c>
      <c r="BZ108" s="169"/>
      <c r="CA108" s="39">
        <f>$F$108*0.5</f>
        <v>275</v>
      </c>
      <c r="CB108" s="39">
        <f>CA108*0.15</f>
        <v>41.25</v>
      </c>
      <c r="CC108" s="39"/>
      <c r="CD108" s="39"/>
      <c r="CE108" s="39"/>
      <c r="CF108" s="170">
        <f t="shared" si="357"/>
        <v>316.25</v>
      </c>
      <c r="CH108" s="169"/>
      <c r="CI108" s="192">
        <f t="shared" si="358"/>
        <v>550</v>
      </c>
      <c r="CJ108" s="192">
        <f t="shared" si="358"/>
        <v>82</v>
      </c>
      <c r="CK108" s="192">
        <f t="shared" si="358"/>
        <v>0</v>
      </c>
      <c r="CL108" s="192">
        <f t="shared" si="358"/>
        <v>0</v>
      </c>
      <c r="CM108" s="192">
        <f t="shared" si="358"/>
        <v>0</v>
      </c>
      <c r="CN108" s="170">
        <f t="shared" si="359"/>
        <v>632</v>
      </c>
      <c r="CO108" s="243" t="str">
        <f t="shared" si="276"/>
        <v>OK</v>
      </c>
    </row>
    <row r="109" spans="1:93" ht="15.75" thickBot="1" x14ac:dyDescent="0.3">
      <c r="A109" s="3"/>
      <c r="B109" s="41"/>
      <c r="C109" s="93"/>
      <c r="D109" s="7"/>
      <c r="E109" s="169"/>
      <c r="F109" s="39">
        <f t="shared" si="348"/>
        <v>0</v>
      </c>
      <c r="G109" s="39">
        <f t="shared" si="226"/>
        <v>0</v>
      </c>
      <c r="H109" s="39"/>
      <c r="I109" s="39"/>
      <c r="J109" s="39"/>
      <c r="K109" s="170">
        <f t="shared" si="227"/>
        <v>0</v>
      </c>
      <c r="L109" s="243" t="str">
        <f t="shared" si="325"/>
        <v>OK</v>
      </c>
      <c r="N109" s="169"/>
      <c r="O109" s="39"/>
      <c r="P109" s="39">
        <f t="shared" si="327"/>
        <v>0</v>
      </c>
      <c r="Q109" s="39"/>
      <c r="R109" s="39"/>
      <c r="S109" s="39"/>
      <c r="T109" s="170">
        <f t="shared" si="349"/>
        <v>0</v>
      </c>
      <c r="V109" s="169"/>
      <c r="W109" s="39"/>
      <c r="X109" s="39">
        <f t="shared" si="329"/>
        <v>0</v>
      </c>
      <c r="Y109" s="39"/>
      <c r="Z109" s="39"/>
      <c r="AA109" s="39"/>
      <c r="AB109" s="170">
        <f t="shared" si="350"/>
        <v>0</v>
      </c>
      <c r="AD109" s="169"/>
      <c r="AE109" s="39"/>
      <c r="AF109" s="39">
        <f t="shared" si="331"/>
        <v>0</v>
      </c>
      <c r="AG109" s="39"/>
      <c r="AH109" s="39"/>
      <c r="AI109" s="39"/>
      <c r="AJ109" s="170">
        <f t="shared" si="351"/>
        <v>0</v>
      </c>
      <c r="AL109" s="169"/>
      <c r="AM109" s="39"/>
      <c r="AN109" s="39">
        <f t="shared" si="333"/>
        <v>0</v>
      </c>
      <c r="AO109" s="39"/>
      <c r="AP109" s="39"/>
      <c r="AQ109" s="39"/>
      <c r="AR109" s="170">
        <f t="shared" si="352"/>
        <v>0</v>
      </c>
      <c r="AT109" s="169"/>
      <c r="AU109" s="39"/>
      <c r="AV109" s="39">
        <f t="shared" si="335"/>
        <v>0</v>
      </c>
      <c r="AW109" s="39"/>
      <c r="AX109" s="39"/>
      <c r="AY109" s="39"/>
      <c r="AZ109" s="170">
        <f t="shared" si="353"/>
        <v>0</v>
      </c>
      <c r="BB109" s="169"/>
      <c r="BC109" s="39"/>
      <c r="BD109" s="39">
        <f t="shared" si="337"/>
        <v>0</v>
      </c>
      <c r="BE109" s="39"/>
      <c r="BF109" s="39"/>
      <c r="BG109" s="39"/>
      <c r="BH109" s="170">
        <f t="shared" si="354"/>
        <v>0</v>
      </c>
      <c r="BJ109" s="169"/>
      <c r="BK109" s="39"/>
      <c r="BL109" s="39">
        <f t="shared" si="339"/>
        <v>0</v>
      </c>
      <c r="BM109" s="39"/>
      <c r="BN109" s="39"/>
      <c r="BO109" s="39"/>
      <c r="BP109" s="170">
        <f t="shared" si="355"/>
        <v>0</v>
      </c>
      <c r="BR109" s="169"/>
      <c r="BS109" s="39"/>
      <c r="BT109" s="39">
        <f t="shared" si="341"/>
        <v>0</v>
      </c>
      <c r="BU109" s="39"/>
      <c r="BV109" s="39"/>
      <c r="BW109" s="39"/>
      <c r="BX109" s="170">
        <f t="shared" si="356"/>
        <v>0</v>
      </c>
      <c r="BZ109" s="169"/>
      <c r="CA109" s="39"/>
      <c r="CB109" s="39">
        <f t="shared" si="343"/>
        <v>0</v>
      </c>
      <c r="CC109" s="39"/>
      <c r="CD109" s="39"/>
      <c r="CE109" s="39"/>
      <c r="CF109" s="170">
        <f t="shared" si="357"/>
        <v>0</v>
      </c>
      <c r="CH109" s="169"/>
      <c r="CI109" s="192">
        <f t="shared" si="358"/>
        <v>0</v>
      </c>
      <c r="CJ109" s="192">
        <f t="shared" si="358"/>
        <v>0</v>
      </c>
      <c r="CK109" s="192">
        <f t="shared" si="358"/>
        <v>0</v>
      </c>
      <c r="CL109" s="192">
        <f t="shared" si="358"/>
        <v>0</v>
      </c>
      <c r="CM109" s="192">
        <f t="shared" si="358"/>
        <v>0</v>
      </c>
      <c r="CN109" s="170">
        <f t="shared" si="359"/>
        <v>0</v>
      </c>
      <c r="CO109" s="243" t="str">
        <f t="shared" si="276"/>
        <v>OK</v>
      </c>
    </row>
    <row r="110" spans="1:93" ht="15.75" thickBot="1" x14ac:dyDescent="0.3">
      <c r="A110" s="80"/>
      <c r="B110" s="136"/>
      <c r="C110" s="136"/>
      <c r="D110" s="137"/>
      <c r="E110" s="185"/>
      <c r="F110" s="155"/>
      <c r="G110" s="155"/>
      <c r="H110" s="155"/>
      <c r="I110" s="155"/>
      <c r="J110" s="155"/>
      <c r="K110" s="186"/>
      <c r="L110" s="243" t="str">
        <f t="shared" si="325"/>
        <v>OK</v>
      </c>
      <c r="N110" s="185"/>
      <c r="O110" s="155"/>
      <c r="P110" s="155"/>
      <c r="Q110" s="155"/>
      <c r="R110" s="155"/>
      <c r="S110" s="155"/>
      <c r="T110" s="186"/>
      <c r="V110" s="185"/>
      <c r="W110" s="155"/>
      <c r="X110" s="155"/>
      <c r="Y110" s="155"/>
      <c r="Z110" s="155"/>
      <c r="AA110" s="155"/>
      <c r="AB110" s="186"/>
      <c r="AD110" s="185"/>
      <c r="AE110" s="155"/>
      <c r="AF110" s="155"/>
      <c r="AG110" s="155"/>
      <c r="AH110" s="155"/>
      <c r="AI110" s="155"/>
      <c r="AJ110" s="186"/>
      <c r="AL110" s="185"/>
      <c r="AM110" s="155"/>
      <c r="AN110" s="155"/>
      <c r="AO110" s="155"/>
      <c r="AP110" s="155"/>
      <c r="AQ110" s="155"/>
      <c r="AR110" s="186"/>
      <c r="AT110" s="185"/>
      <c r="AU110" s="155"/>
      <c r="AV110" s="155"/>
      <c r="AW110" s="155"/>
      <c r="AX110" s="155"/>
      <c r="AY110" s="155"/>
      <c r="AZ110" s="186"/>
      <c r="BB110" s="185"/>
      <c r="BC110" s="155"/>
      <c r="BD110" s="155"/>
      <c r="BE110" s="155"/>
      <c r="BF110" s="155"/>
      <c r="BG110" s="155"/>
      <c r="BH110" s="186"/>
      <c r="BJ110" s="185"/>
      <c r="BK110" s="155"/>
      <c r="BL110" s="155"/>
      <c r="BM110" s="155"/>
      <c r="BN110" s="155"/>
      <c r="BO110" s="155"/>
      <c r="BP110" s="186"/>
      <c r="BR110" s="185"/>
      <c r="BS110" s="155"/>
      <c r="BT110" s="155"/>
      <c r="BU110" s="155"/>
      <c r="BV110" s="155"/>
      <c r="BW110" s="155"/>
      <c r="BX110" s="186"/>
      <c r="BZ110" s="185"/>
      <c r="CA110" s="155"/>
      <c r="CB110" s="155"/>
      <c r="CC110" s="155"/>
      <c r="CD110" s="155"/>
      <c r="CE110" s="155"/>
      <c r="CF110" s="186"/>
      <c r="CH110" s="185"/>
      <c r="CI110" s="155"/>
      <c r="CJ110" s="155"/>
      <c r="CK110" s="155"/>
      <c r="CL110" s="155"/>
      <c r="CM110" s="155"/>
      <c r="CN110" s="186"/>
      <c r="CO110" s="243" t="str">
        <f t="shared" si="276"/>
        <v>OK</v>
      </c>
    </row>
    <row r="111" spans="1:93" ht="15.75" thickBot="1" x14ac:dyDescent="0.3">
      <c r="A111" s="3"/>
      <c r="B111" s="41"/>
      <c r="C111" s="93"/>
      <c r="D111" s="7"/>
      <c r="E111" s="169"/>
      <c r="F111" s="39">
        <f t="shared" ref="F111:F112" si="360">E111*$C$2</f>
        <v>0</v>
      </c>
      <c r="G111" s="39">
        <f t="shared" si="226"/>
        <v>0</v>
      </c>
      <c r="H111" s="39"/>
      <c r="I111" s="39"/>
      <c r="J111" s="39"/>
      <c r="K111" s="170">
        <f t="shared" si="227"/>
        <v>0</v>
      </c>
      <c r="L111" s="243" t="str">
        <f t="shared" si="325"/>
        <v>OK</v>
      </c>
      <c r="N111" s="169"/>
      <c r="O111" s="39"/>
      <c r="P111" s="39">
        <f t="shared" ref="P111:P112" si="361">O111*0.15</f>
        <v>0</v>
      </c>
      <c r="Q111" s="39"/>
      <c r="R111" s="39"/>
      <c r="S111" s="39"/>
      <c r="T111" s="170">
        <f t="shared" ref="T111:T112" si="362">O111+P111+Q111+R111+S111</f>
        <v>0</v>
      </c>
      <c r="V111" s="169"/>
      <c r="W111" s="39"/>
      <c r="X111" s="39">
        <f t="shared" ref="X111:X112" si="363">W111*0.15</f>
        <v>0</v>
      </c>
      <c r="Y111" s="39"/>
      <c r="Z111" s="39"/>
      <c r="AA111" s="39"/>
      <c r="AB111" s="170">
        <f t="shared" ref="AB111:AB112" si="364">W111+X111+Y111+Z111+AA111</f>
        <v>0</v>
      </c>
      <c r="AD111" s="169"/>
      <c r="AE111" s="39"/>
      <c r="AF111" s="39">
        <f t="shared" ref="AF111:AF112" si="365">AE111*0.15</f>
        <v>0</v>
      </c>
      <c r="AG111" s="39"/>
      <c r="AH111" s="39"/>
      <c r="AI111" s="39"/>
      <c r="AJ111" s="170">
        <f t="shared" ref="AJ111:AJ112" si="366">AE111+AF111+AG111+AH111+AI111</f>
        <v>0</v>
      </c>
      <c r="AL111" s="169"/>
      <c r="AM111" s="39"/>
      <c r="AN111" s="39">
        <f t="shared" ref="AN111:AN112" si="367">AM111*0.15</f>
        <v>0</v>
      </c>
      <c r="AO111" s="39"/>
      <c r="AP111" s="39"/>
      <c r="AQ111" s="39"/>
      <c r="AR111" s="170">
        <f t="shared" ref="AR111:AR112" si="368">AM111+AN111+AO111+AP111+AQ111</f>
        <v>0</v>
      </c>
      <c r="AT111" s="169"/>
      <c r="AU111" s="39"/>
      <c r="AV111" s="39">
        <f t="shared" ref="AV111:AV112" si="369">AU111*0.15</f>
        <v>0</v>
      </c>
      <c r="AW111" s="39"/>
      <c r="AX111" s="39"/>
      <c r="AY111" s="39"/>
      <c r="AZ111" s="170">
        <f t="shared" ref="AZ111:AZ112" si="370">AU111+AV111+AW111+AX111+AY111</f>
        <v>0</v>
      </c>
      <c r="BB111" s="169"/>
      <c r="BC111" s="39"/>
      <c r="BD111" s="39">
        <f t="shared" ref="BD111:BD112" si="371">BC111*0.15</f>
        <v>0</v>
      </c>
      <c r="BE111" s="39"/>
      <c r="BF111" s="39"/>
      <c r="BG111" s="39"/>
      <c r="BH111" s="170">
        <f t="shared" ref="BH111:BH112" si="372">BC111+BD111+BE111+BF111+BG111</f>
        <v>0</v>
      </c>
      <c r="BJ111" s="169"/>
      <c r="BK111" s="39"/>
      <c r="BL111" s="39">
        <f t="shared" ref="BL111:BL112" si="373">BK111*0.15</f>
        <v>0</v>
      </c>
      <c r="BM111" s="39"/>
      <c r="BN111" s="39"/>
      <c r="BO111" s="39"/>
      <c r="BP111" s="170">
        <f t="shared" ref="BP111:BP112" si="374">BK111+BL111+BM111+BN111+BO111</f>
        <v>0</v>
      </c>
      <c r="BR111" s="169"/>
      <c r="BS111" s="39"/>
      <c r="BT111" s="39">
        <f t="shared" ref="BT111:BT112" si="375">BS111*0.15</f>
        <v>0</v>
      </c>
      <c r="BU111" s="39"/>
      <c r="BV111" s="39"/>
      <c r="BW111" s="39"/>
      <c r="BX111" s="170">
        <f t="shared" ref="BX111:BX112" si="376">BS111+BT111+BU111+BV111+BW111</f>
        <v>0</v>
      </c>
      <c r="BZ111" s="169"/>
      <c r="CA111" s="39"/>
      <c r="CB111" s="39">
        <f t="shared" ref="CB111:CB112" si="377">CA111*0.15</f>
        <v>0</v>
      </c>
      <c r="CC111" s="39"/>
      <c r="CD111" s="39"/>
      <c r="CE111" s="39"/>
      <c r="CF111" s="170">
        <f t="shared" ref="CF111:CF112" si="378">CA111+CB111+CC111+CD111+CE111</f>
        <v>0</v>
      </c>
      <c r="CH111" s="169"/>
      <c r="CI111" s="192">
        <f t="shared" ref="CI111:CM112" si="379">O111+W111+AE111+AM111+AU111+BC111+BK111+BS111+CA111</f>
        <v>0</v>
      </c>
      <c r="CJ111" s="192">
        <f t="shared" si="379"/>
        <v>0</v>
      </c>
      <c r="CK111" s="192">
        <f t="shared" si="379"/>
        <v>0</v>
      </c>
      <c r="CL111" s="192">
        <f t="shared" si="379"/>
        <v>0</v>
      </c>
      <c r="CM111" s="192">
        <f t="shared" si="379"/>
        <v>0</v>
      </c>
      <c r="CN111" s="170">
        <f t="shared" ref="CN111:CN112" si="380">CI111+CJ111+CK111+CL111+CM111</f>
        <v>0</v>
      </c>
      <c r="CO111" s="243" t="str">
        <f t="shared" si="276"/>
        <v>OK</v>
      </c>
    </row>
    <row r="112" spans="1:93" ht="15.75" thickBot="1" x14ac:dyDescent="0.3">
      <c r="A112" s="3"/>
      <c r="B112" s="41"/>
      <c r="C112" s="54"/>
      <c r="D112" s="55"/>
      <c r="E112" s="169"/>
      <c r="F112" s="39">
        <f t="shared" si="360"/>
        <v>0</v>
      </c>
      <c r="G112" s="39">
        <f t="shared" si="226"/>
        <v>0</v>
      </c>
      <c r="H112" s="39"/>
      <c r="I112" s="39"/>
      <c r="J112" s="39"/>
      <c r="K112" s="170">
        <f t="shared" si="227"/>
        <v>0</v>
      </c>
      <c r="L112" s="243" t="str">
        <f t="shared" si="325"/>
        <v>OK</v>
      </c>
      <c r="N112" s="169"/>
      <c r="O112" s="39"/>
      <c r="P112" s="39">
        <f t="shared" si="361"/>
        <v>0</v>
      </c>
      <c r="Q112" s="39"/>
      <c r="R112" s="39"/>
      <c r="S112" s="39"/>
      <c r="T112" s="170">
        <f t="shared" si="362"/>
        <v>0</v>
      </c>
      <c r="V112" s="169"/>
      <c r="W112" s="39"/>
      <c r="X112" s="39">
        <f t="shared" si="363"/>
        <v>0</v>
      </c>
      <c r="Y112" s="39"/>
      <c r="Z112" s="39"/>
      <c r="AA112" s="39"/>
      <c r="AB112" s="170">
        <f t="shared" si="364"/>
        <v>0</v>
      </c>
      <c r="AD112" s="169"/>
      <c r="AE112" s="39"/>
      <c r="AF112" s="39">
        <f t="shared" si="365"/>
        <v>0</v>
      </c>
      <c r="AG112" s="39"/>
      <c r="AH112" s="39"/>
      <c r="AI112" s="39"/>
      <c r="AJ112" s="170">
        <f t="shared" si="366"/>
        <v>0</v>
      </c>
      <c r="AL112" s="169"/>
      <c r="AM112" s="39"/>
      <c r="AN112" s="39">
        <f t="shared" si="367"/>
        <v>0</v>
      </c>
      <c r="AO112" s="39"/>
      <c r="AP112" s="39"/>
      <c r="AQ112" s="39"/>
      <c r="AR112" s="170">
        <f t="shared" si="368"/>
        <v>0</v>
      </c>
      <c r="AT112" s="169"/>
      <c r="AU112" s="39"/>
      <c r="AV112" s="39">
        <f t="shared" si="369"/>
        <v>0</v>
      </c>
      <c r="AW112" s="39"/>
      <c r="AX112" s="39"/>
      <c r="AY112" s="39"/>
      <c r="AZ112" s="170">
        <f t="shared" si="370"/>
        <v>0</v>
      </c>
      <c r="BB112" s="169"/>
      <c r="BC112" s="39"/>
      <c r="BD112" s="39">
        <f t="shared" si="371"/>
        <v>0</v>
      </c>
      <c r="BE112" s="39"/>
      <c r="BF112" s="39"/>
      <c r="BG112" s="39"/>
      <c r="BH112" s="170">
        <f t="shared" si="372"/>
        <v>0</v>
      </c>
      <c r="BJ112" s="169"/>
      <c r="BK112" s="39"/>
      <c r="BL112" s="39">
        <f t="shared" si="373"/>
        <v>0</v>
      </c>
      <c r="BM112" s="39"/>
      <c r="BN112" s="39"/>
      <c r="BO112" s="39"/>
      <c r="BP112" s="170">
        <f t="shared" si="374"/>
        <v>0</v>
      </c>
      <c r="BR112" s="169"/>
      <c r="BS112" s="39"/>
      <c r="BT112" s="39">
        <f t="shared" si="375"/>
        <v>0</v>
      </c>
      <c r="BU112" s="39"/>
      <c r="BV112" s="39"/>
      <c r="BW112" s="39"/>
      <c r="BX112" s="170">
        <f t="shared" si="376"/>
        <v>0</v>
      </c>
      <c r="BZ112" s="169"/>
      <c r="CA112" s="39"/>
      <c r="CB112" s="39">
        <f t="shared" si="377"/>
        <v>0</v>
      </c>
      <c r="CC112" s="39"/>
      <c r="CD112" s="39"/>
      <c r="CE112" s="39"/>
      <c r="CF112" s="170">
        <f t="shared" si="378"/>
        <v>0</v>
      </c>
      <c r="CH112" s="169"/>
      <c r="CI112" s="192">
        <f t="shared" si="379"/>
        <v>0</v>
      </c>
      <c r="CJ112" s="192">
        <f t="shared" si="379"/>
        <v>0</v>
      </c>
      <c r="CK112" s="192">
        <f t="shared" si="379"/>
        <v>0</v>
      </c>
      <c r="CL112" s="192">
        <f t="shared" si="379"/>
        <v>0</v>
      </c>
      <c r="CM112" s="192">
        <f t="shared" si="379"/>
        <v>0</v>
      </c>
      <c r="CN112" s="170">
        <f t="shared" si="380"/>
        <v>0</v>
      </c>
      <c r="CO112" s="243" t="str">
        <f t="shared" si="276"/>
        <v>OK</v>
      </c>
    </row>
    <row r="113" spans="1:93" ht="16.5" thickBot="1" x14ac:dyDescent="0.3">
      <c r="A113" s="22"/>
      <c r="B113" s="49" t="s">
        <v>83</v>
      </c>
      <c r="C113" s="151"/>
      <c r="D113" s="24"/>
      <c r="E113" s="181"/>
      <c r="F113" s="52">
        <f t="shared" ref="F113:K113" si="381">SUM(F64:F112)</f>
        <v>44550</v>
      </c>
      <c r="G113" s="52">
        <f t="shared" si="381"/>
        <v>6682</v>
      </c>
      <c r="H113" s="52">
        <f t="shared" si="381"/>
        <v>6800</v>
      </c>
      <c r="I113" s="52">
        <f t="shared" si="381"/>
        <v>8400</v>
      </c>
      <c r="J113" s="52">
        <f t="shared" si="381"/>
        <v>0</v>
      </c>
      <c r="K113" s="187">
        <f t="shared" si="381"/>
        <v>66432</v>
      </c>
      <c r="L113" s="243" t="str">
        <f t="shared" si="325"/>
        <v>OK</v>
      </c>
      <c r="N113" s="181"/>
      <c r="O113" s="52">
        <f t="shared" ref="O113:T113" si="382">SUM(O64:O112)</f>
        <v>2508</v>
      </c>
      <c r="P113" s="52">
        <f t="shared" si="382"/>
        <v>376.2</v>
      </c>
      <c r="Q113" s="52">
        <f t="shared" si="382"/>
        <v>514.28571428571433</v>
      </c>
      <c r="R113" s="52">
        <f t="shared" si="382"/>
        <v>0</v>
      </c>
      <c r="S113" s="52">
        <f t="shared" si="382"/>
        <v>0</v>
      </c>
      <c r="T113" s="187">
        <f t="shared" si="382"/>
        <v>3398.4857142857145</v>
      </c>
      <c r="V113" s="181"/>
      <c r="W113" s="52">
        <f t="shared" ref="W113:AB113" si="383">SUM(W64:W112)</f>
        <v>9116.25</v>
      </c>
      <c r="X113" s="52">
        <f t="shared" si="383"/>
        <v>1367.4375</v>
      </c>
      <c r="Y113" s="52">
        <f t="shared" si="383"/>
        <v>514.28571428571433</v>
      </c>
      <c r="Z113" s="52">
        <f t="shared" si="383"/>
        <v>0</v>
      </c>
      <c r="AA113" s="52">
        <f t="shared" si="383"/>
        <v>0</v>
      </c>
      <c r="AB113" s="187">
        <f t="shared" si="383"/>
        <v>10997.973214285714</v>
      </c>
      <c r="AD113" s="181"/>
      <c r="AE113" s="52">
        <f t="shared" ref="AE113:AJ113" si="384">SUM(AE64:AE112)</f>
        <v>10312.5</v>
      </c>
      <c r="AF113" s="52">
        <f t="shared" si="384"/>
        <v>1546.875</v>
      </c>
      <c r="AG113" s="52">
        <f t="shared" si="384"/>
        <v>2754.2857142857142</v>
      </c>
      <c r="AH113" s="52">
        <f t="shared" si="384"/>
        <v>4480</v>
      </c>
      <c r="AI113" s="52">
        <f t="shared" si="384"/>
        <v>0</v>
      </c>
      <c r="AJ113" s="187">
        <f t="shared" si="384"/>
        <v>19093.660714285714</v>
      </c>
      <c r="AL113" s="181"/>
      <c r="AM113" s="52">
        <f t="shared" ref="AM113:AR113" si="385">SUM(AM64:AM112)</f>
        <v>9583.75</v>
      </c>
      <c r="AN113" s="52">
        <f t="shared" si="385"/>
        <v>1437.5625</v>
      </c>
      <c r="AO113" s="52">
        <f t="shared" si="385"/>
        <v>1474.2857142857142</v>
      </c>
      <c r="AP113" s="52">
        <f t="shared" si="385"/>
        <v>1920</v>
      </c>
      <c r="AQ113" s="52">
        <f t="shared" si="385"/>
        <v>0</v>
      </c>
      <c r="AR113" s="187">
        <f t="shared" si="385"/>
        <v>14415.598214285714</v>
      </c>
      <c r="AT113" s="181"/>
      <c r="AU113" s="52">
        <f t="shared" ref="AU113:AZ113" si="386">SUM(AU64:AU112)</f>
        <v>10367.5</v>
      </c>
      <c r="AV113" s="52">
        <f t="shared" si="386"/>
        <v>1555.125</v>
      </c>
      <c r="AW113" s="52">
        <f t="shared" si="386"/>
        <v>514.28571428571433</v>
      </c>
      <c r="AX113" s="52">
        <f t="shared" si="386"/>
        <v>2000</v>
      </c>
      <c r="AY113" s="52">
        <f t="shared" si="386"/>
        <v>0</v>
      </c>
      <c r="AZ113" s="187">
        <f t="shared" si="386"/>
        <v>14436.910714285714</v>
      </c>
      <c r="BB113" s="181"/>
      <c r="BC113" s="52">
        <f t="shared" ref="BC113:BH113" si="387">SUM(BC64:BC112)</f>
        <v>412.5</v>
      </c>
      <c r="BD113" s="52">
        <f t="shared" si="387"/>
        <v>61.875</v>
      </c>
      <c r="BE113" s="52">
        <f t="shared" si="387"/>
        <v>0</v>
      </c>
      <c r="BF113" s="52">
        <f t="shared" si="387"/>
        <v>0</v>
      </c>
      <c r="BG113" s="52">
        <f t="shared" si="387"/>
        <v>0</v>
      </c>
      <c r="BH113" s="187">
        <f t="shared" si="387"/>
        <v>474.375</v>
      </c>
      <c r="BJ113" s="181"/>
      <c r="BK113" s="52">
        <f t="shared" ref="BK113:BP113" si="388">SUM(BK64:BK112)</f>
        <v>643.5</v>
      </c>
      <c r="BL113" s="52">
        <f t="shared" si="388"/>
        <v>96.525000000000006</v>
      </c>
      <c r="BM113" s="52">
        <f t="shared" si="388"/>
        <v>514.28571428571433</v>
      </c>
      <c r="BN113" s="52">
        <f t="shared" si="388"/>
        <v>0</v>
      </c>
      <c r="BO113" s="52">
        <f t="shared" si="388"/>
        <v>0</v>
      </c>
      <c r="BP113" s="187">
        <f t="shared" si="388"/>
        <v>1254.3107142857143</v>
      </c>
      <c r="BR113" s="181"/>
      <c r="BS113" s="52">
        <f t="shared" ref="BS113:BX113" si="389">SUM(BS64:BS112)</f>
        <v>687.5</v>
      </c>
      <c r="BT113" s="52">
        <f t="shared" si="389"/>
        <v>102.625</v>
      </c>
      <c r="BU113" s="52">
        <f t="shared" si="389"/>
        <v>0</v>
      </c>
      <c r="BV113" s="52">
        <f t="shared" si="389"/>
        <v>0</v>
      </c>
      <c r="BW113" s="52">
        <f t="shared" si="389"/>
        <v>0</v>
      </c>
      <c r="BX113" s="187">
        <f t="shared" si="389"/>
        <v>790.125</v>
      </c>
      <c r="BZ113" s="181"/>
      <c r="CA113" s="52">
        <f t="shared" ref="CA113:CF113" si="390">SUM(CA64:CA112)</f>
        <v>918.5</v>
      </c>
      <c r="CB113" s="52">
        <f t="shared" si="390"/>
        <v>137.77500000000001</v>
      </c>
      <c r="CC113" s="52">
        <f t="shared" si="390"/>
        <v>514.28571428571433</v>
      </c>
      <c r="CD113" s="52">
        <f t="shared" si="390"/>
        <v>0</v>
      </c>
      <c r="CE113" s="52">
        <f t="shared" si="390"/>
        <v>0</v>
      </c>
      <c r="CF113" s="187">
        <f t="shared" si="390"/>
        <v>1570.5607142857143</v>
      </c>
      <c r="CH113" s="181"/>
      <c r="CI113" s="52">
        <f t="shared" ref="CI113:CN113" si="391">SUM(CI64:CI112)</f>
        <v>44550</v>
      </c>
      <c r="CJ113" s="52">
        <f t="shared" si="391"/>
        <v>6682</v>
      </c>
      <c r="CK113" s="52">
        <f t="shared" si="391"/>
        <v>6800</v>
      </c>
      <c r="CL113" s="52">
        <f t="shared" si="391"/>
        <v>8400</v>
      </c>
      <c r="CM113" s="52">
        <f t="shared" si="391"/>
        <v>0</v>
      </c>
      <c r="CN113" s="187">
        <f t="shared" si="391"/>
        <v>66432</v>
      </c>
      <c r="CO113" s="243" t="str">
        <f t="shared" si="276"/>
        <v>OK</v>
      </c>
    </row>
    <row r="114" spans="1:93" ht="20.25" customHeight="1" thickBot="1" x14ac:dyDescent="0.45">
      <c r="A114" s="45"/>
      <c r="B114" s="46" t="s">
        <v>83</v>
      </c>
      <c r="C114" s="47"/>
      <c r="D114" s="165"/>
      <c r="E114" s="45"/>
      <c r="F114" s="188">
        <f t="shared" ref="F114:K114" si="392">F32+F61+F113+F11</f>
        <v>80850</v>
      </c>
      <c r="G114" s="188">
        <f t="shared" si="392"/>
        <v>12127</v>
      </c>
      <c r="H114" s="188">
        <f t="shared" si="392"/>
        <v>11000</v>
      </c>
      <c r="I114" s="188">
        <f t="shared" si="392"/>
        <v>22100</v>
      </c>
      <c r="J114" s="188">
        <f t="shared" si="392"/>
        <v>0</v>
      </c>
      <c r="K114" s="189">
        <f t="shared" si="392"/>
        <v>126077</v>
      </c>
      <c r="L114" s="243" t="str">
        <f t="shared" si="325"/>
        <v>OK</v>
      </c>
      <c r="N114" s="45"/>
      <c r="O114" s="188">
        <f t="shared" ref="O114:S114" si="393">O32+O61+O113+O11</f>
        <v>9410.5</v>
      </c>
      <c r="P114" s="188">
        <f t="shared" si="393"/>
        <v>1411.575</v>
      </c>
      <c r="Q114" s="188">
        <f t="shared" si="393"/>
        <v>1028.5714285714287</v>
      </c>
      <c r="R114" s="188">
        <f t="shared" si="393"/>
        <v>300</v>
      </c>
      <c r="S114" s="188">
        <f t="shared" si="393"/>
        <v>0</v>
      </c>
      <c r="T114" s="189">
        <f>T32+T61+T113</f>
        <v>12150.646428571428</v>
      </c>
      <c r="V114" s="45"/>
      <c r="W114" s="188">
        <f t="shared" ref="W114:AB114" si="394">W32+W61+W113+W11</f>
        <v>12856.25</v>
      </c>
      <c r="X114" s="188">
        <f t="shared" si="394"/>
        <v>1928.4375</v>
      </c>
      <c r="Y114" s="188">
        <f t="shared" si="394"/>
        <v>1028.5714285714287</v>
      </c>
      <c r="Z114" s="188">
        <f t="shared" si="394"/>
        <v>4760</v>
      </c>
      <c r="AA114" s="188">
        <f t="shared" si="394"/>
        <v>0</v>
      </c>
      <c r="AB114" s="189">
        <f t="shared" si="394"/>
        <v>20573.258928571428</v>
      </c>
      <c r="AD114" s="45"/>
      <c r="AE114" s="188">
        <f t="shared" ref="AE114:AJ114" si="395">AE32+AE61+AE113+AE11</f>
        <v>17215</v>
      </c>
      <c r="AF114" s="188">
        <f t="shared" si="395"/>
        <v>2582.25</v>
      </c>
      <c r="AG114" s="188">
        <f t="shared" si="395"/>
        <v>3268.5714285714284</v>
      </c>
      <c r="AH114" s="188">
        <f t="shared" si="395"/>
        <v>7240</v>
      </c>
      <c r="AI114" s="188">
        <f t="shared" si="395"/>
        <v>0</v>
      </c>
      <c r="AJ114" s="189">
        <f t="shared" si="395"/>
        <v>30305.821428571428</v>
      </c>
      <c r="AL114" s="45"/>
      <c r="AM114" s="188">
        <f t="shared" ref="AM114:AR114" si="396">AM32+AM61+AM113+AM11</f>
        <v>15537.5</v>
      </c>
      <c r="AN114" s="188">
        <f t="shared" si="396"/>
        <v>2330.625</v>
      </c>
      <c r="AO114" s="188">
        <f t="shared" si="396"/>
        <v>1988.5714285714284</v>
      </c>
      <c r="AP114" s="188">
        <f t="shared" si="396"/>
        <v>3180</v>
      </c>
      <c r="AQ114" s="188">
        <f t="shared" si="396"/>
        <v>0</v>
      </c>
      <c r="AR114" s="189">
        <f t="shared" si="396"/>
        <v>23036.696428571428</v>
      </c>
      <c r="AT114" s="45"/>
      <c r="AU114" s="188">
        <f t="shared" ref="AU114:AZ114" si="397">AU32+AU61+AU113+AU11</f>
        <v>17063.75</v>
      </c>
      <c r="AV114" s="188">
        <f t="shared" si="397"/>
        <v>2559.5625</v>
      </c>
      <c r="AW114" s="188">
        <f t="shared" si="397"/>
        <v>1028.5714285714287</v>
      </c>
      <c r="AX114" s="188">
        <f t="shared" si="397"/>
        <v>3260</v>
      </c>
      <c r="AY114" s="188">
        <f t="shared" si="397"/>
        <v>0</v>
      </c>
      <c r="AZ114" s="189">
        <f t="shared" si="397"/>
        <v>23911.883928571428</v>
      </c>
      <c r="BB114" s="45"/>
      <c r="BC114" s="188">
        <f t="shared" ref="BC114:BH114" si="398">BC32+BC61+BC113+BC11</f>
        <v>2021.25</v>
      </c>
      <c r="BD114" s="188">
        <f t="shared" si="398"/>
        <v>303.1875</v>
      </c>
      <c r="BE114" s="188">
        <f t="shared" si="398"/>
        <v>0</v>
      </c>
      <c r="BF114" s="188">
        <f t="shared" si="398"/>
        <v>1260</v>
      </c>
      <c r="BG114" s="188">
        <f t="shared" si="398"/>
        <v>0</v>
      </c>
      <c r="BH114" s="189">
        <f t="shared" si="398"/>
        <v>3584.4375</v>
      </c>
      <c r="BJ114" s="45"/>
      <c r="BK114" s="188">
        <f t="shared" ref="BK114:BP114" si="399">BK32+BK61+BK113+BK11</f>
        <v>891</v>
      </c>
      <c r="BL114" s="188">
        <f t="shared" si="399"/>
        <v>133.65</v>
      </c>
      <c r="BM114" s="188">
        <f t="shared" si="399"/>
        <v>1028.5714285714287</v>
      </c>
      <c r="BN114" s="188">
        <f t="shared" si="399"/>
        <v>0</v>
      </c>
      <c r="BO114" s="188">
        <f t="shared" si="399"/>
        <v>0</v>
      </c>
      <c r="BP114" s="189">
        <f t="shared" si="399"/>
        <v>2053.2214285714285</v>
      </c>
      <c r="BR114" s="45"/>
      <c r="BS114" s="188">
        <f t="shared" ref="BS114:BX114" si="400">BS32+BS61+BS113+BS11</f>
        <v>2296.25</v>
      </c>
      <c r="BT114" s="188">
        <f t="shared" si="400"/>
        <v>343.9375</v>
      </c>
      <c r="BU114" s="188">
        <f t="shared" si="400"/>
        <v>0</v>
      </c>
      <c r="BV114" s="188">
        <f t="shared" si="400"/>
        <v>1260</v>
      </c>
      <c r="BW114" s="188">
        <f t="shared" si="400"/>
        <v>0</v>
      </c>
      <c r="BX114" s="189">
        <f t="shared" si="400"/>
        <v>3900.1875</v>
      </c>
      <c r="BZ114" s="45"/>
      <c r="CA114" s="188">
        <f t="shared" ref="CA114:CF114" si="401">CA32+CA61+CA113+CA11</f>
        <v>3558.5</v>
      </c>
      <c r="CB114" s="188">
        <f t="shared" si="401"/>
        <v>533.77499999999998</v>
      </c>
      <c r="CC114" s="188">
        <f t="shared" si="401"/>
        <v>1628.5714285714284</v>
      </c>
      <c r="CD114" s="188">
        <f t="shared" si="401"/>
        <v>840</v>
      </c>
      <c r="CE114" s="188">
        <f t="shared" si="401"/>
        <v>0</v>
      </c>
      <c r="CF114" s="189">
        <f t="shared" si="401"/>
        <v>6560.8464285714281</v>
      </c>
      <c r="CH114" s="45"/>
      <c r="CI114" s="188">
        <f t="shared" ref="CI114:CN114" si="402">CI32+CI61+CI113+CI11</f>
        <v>80850</v>
      </c>
      <c r="CJ114" s="188">
        <f t="shared" si="402"/>
        <v>12127</v>
      </c>
      <c r="CK114" s="188">
        <f t="shared" si="402"/>
        <v>11000</v>
      </c>
      <c r="CL114" s="188">
        <f t="shared" si="402"/>
        <v>22100</v>
      </c>
      <c r="CM114" s="188">
        <f t="shared" si="402"/>
        <v>0</v>
      </c>
      <c r="CN114" s="189">
        <f t="shared" si="402"/>
        <v>126077</v>
      </c>
      <c r="CO114" s="243" t="str">
        <f t="shared" si="276"/>
        <v>OK</v>
      </c>
    </row>
    <row r="115" spans="1:93" ht="15.75" thickBot="1" x14ac:dyDescent="0.3">
      <c r="F115" s="243" t="str">
        <f t="shared" ref="F115:K115" si="403">IF(F11+F32+F61+F113=F114,"OK","ERROR")</f>
        <v>OK</v>
      </c>
      <c r="G115" s="243" t="str">
        <f t="shared" si="403"/>
        <v>OK</v>
      </c>
      <c r="H115" s="243" t="str">
        <f t="shared" si="403"/>
        <v>OK</v>
      </c>
      <c r="I115" s="243" t="str">
        <f t="shared" si="403"/>
        <v>OK</v>
      </c>
      <c r="J115" s="243" t="str">
        <f t="shared" si="403"/>
        <v>OK</v>
      </c>
      <c r="K115" s="243" t="str">
        <f t="shared" si="403"/>
        <v>OK</v>
      </c>
      <c r="L115" s="251" t="str">
        <f>IF(K114=K10+K14+K15+K16+K17+K18+K19+K20+K21+K23+K24+K25+K27+K28+K29+K30+K31+K35+K36+K37+K38+K39+K41+K42+K43+K44+K46+K47+K48+K49+K51+K52+K53+K54+K55+K56+K57+K58+K59+K60+K64+K65+K66+K67+K68+K70+K71+K72+K73+K74+K75+K76+K77+K78+K79+K80+K82+K83+K84+K85+K86+K87+K88+K90+K91+K92+K93+K94+K95+K97+K98+K99+K100+K101+K102+K103+K104+K105+K107+K108+K109+K111+K112,"OK","ERROR")</f>
        <v>OK</v>
      </c>
      <c r="O115" s="243" t="str">
        <f t="shared" ref="O115:S115" si="404">IF(O11+O32+O61+O113=O114,"OK","ERROR")</f>
        <v>OK</v>
      </c>
      <c r="P115" s="243" t="str">
        <f t="shared" si="404"/>
        <v>OK</v>
      </c>
      <c r="Q115" s="243" t="str">
        <f t="shared" si="404"/>
        <v>OK</v>
      </c>
      <c r="R115" s="243" t="str">
        <f t="shared" si="404"/>
        <v>OK</v>
      </c>
      <c r="S115" s="243" t="str">
        <f t="shared" si="404"/>
        <v>OK</v>
      </c>
      <c r="T115" s="243" t="str">
        <f>IF(T32+T61+T113=T114,"OK","ERROR")</f>
        <v>OK</v>
      </c>
      <c r="W115" s="243" t="str">
        <f t="shared" ref="W115:AB115" si="405">IF(W11+W32+W61+W113=W114,"OK","ERROR")</f>
        <v>OK</v>
      </c>
      <c r="X115" s="243" t="str">
        <f t="shared" si="405"/>
        <v>OK</v>
      </c>
      <c r="Y115" s="243" t="str">
        <f t="shared" si="405"/>
        <v>OK</v>
      </c>
      <c r="Z115" s="243" t="str">
        <f t="shared" si="405"/>
        <v>OK</v>
      </c>
      <c r="AA115" s="243" t="str">
        <f t="shared" si="405"/>
        <v>OK</v>
      </c>
      <c r="AB115" s="243" t="str">
        <f t="shared" si="405"/>
        <v>OK</v>
      </c>
      <c r="AE115" s="243" t="str">
        <f t="shared" ref="AE115:AJ115" si="406">IF(AE11+AE32+AE61+AE113=AE114,"OK","ERROR")</f>
        <v>OK</v>
      </c>
      <c r="AF115" s="243" t="str">
        <f t="shared" si="406"/>
        <v>OK</v>
      </c>
      <c r="AG115" s="243" t="str">
        <f t="shared" si="406"/>
        <v>OK</v>
      </c>
      <c r="AH115" s="243" t="str">
        <f t="shared" si="406"/>
        <v>OK</v>
      </c>
      <c r="AI115" s="243" t="str">
        <f t="shared" si="406"/>
        <v>OK</v>
      </c>
      <c r="AJ115" s="243" t="str">
        <f t="shared" si="406"/>
        <v>OK</v>
      </c>
      <c r="AM115" s="243" t="str">
        <f t="shared" ref="AM115:AR115" si="407">IF(AM11+AM32+AM61+AM113=AM114,"OK","ERROR")</f>
        <v>OK</v>
      </c>
      <c r="AN115" s="243" t="str">
        <f t="shared" si="407"/>
        <v>OK</v>
      </c>
      <c r="AO115" s="243" t="str">
        <f t="shared" si="407"/>
        <v>OK</v>
      </c>
      <c r="AP115" s="243" t="str">
        <f t="shared" si="407"/>
        <v>OK</v>
      </c>
      <c r="AQ115" s="243" t="str">
        <f t="shared" si="407"/>
        <v>OK</v>
      </c>
      <c r="AR115" s="243" t="str">
        <f t="shared" si="407"/>
        <v>OK</v>
      </c>
      <c r="AU115" s="243" t="str">
        <f t="shared" ref="AU115:AZ115" si="408">IF(AU11+AU32+AU61+AU113=AU114,"OK","ERROR")</f>
        <v>OK</v>
      </c>
      <c r="AV115" s="243" t="str">
        <f t="shared" si="408"/>
        <v>OK</v>
      </c>
      <c r="AW115" s="243" t="str">
        <f t="shared" si="408"/>
        <v>OK</v>
      </c>
      <c r="AX115" s="243" t="str">
        <f t="shared" si="408"/>
        <v>OK</v>
      </c>
      <c r="AY115" s="243" t="str">
        <f t="shared" si="408"/>
        <v>OK</v>
      </c>
      <c r="AZ115" s="243" t="str">
        <f t="shared" si="408"/>
        <v>OK</v>
      </c>
      <c r="BC115" s="243" t="str">
        <f t="shared" ref="BC115:BH115" si="409">IF(BC11+BC32+BC61+BC113=BC114,"OK","ERROR")</f>
        <v>OK</v>
      </c>
      <c r="BD115" s="243" t="str">
        <f t="shared" si="409"/>
        <v>OK</v>
      </c>
      <c r="BE115" s="243" t="str">
        <f t="shared" si="409"/>
        <v>OK</v>
      </c>
      <c r="BF115" s="243" t="str">
        <f t="shared" si="409"/>
        <v>OK</v>
      </c>
      <c r="BG115" s="243" t="str">
        <f t="shared" si="409"/>
        <v>OK</v>
      </c>
      <c r="BH115" s="243" t="str">
        <f t="shared" si="409"/>
        <v>OK</v>
      </c>
      <c r="BK115" s="243" t="str">
        <f t="shared" ref="BK115:BP115" si="410">IF(BK11+BK32+BK61+BK113=BK114,"OK","ERROR")</f>
        <v>OK</v>
      </c>
      <c r="BL115" s="243" t="str">
        <f t="shared" si="410"/>
        <v>OK</v>
      </c>
      <c r="BM115" s="243" t="str">
        <f t="shared" si="410"/>
        <v>OK</v>
      </c>
      <c r="BN115" s="243" t="str">
        <f t="shared" si="410"/>
        <v>OK</v>
      </c>
      <c r="BO115" s="243" t="str">
        <f t="shared" si="410"/>
        <v>OK</v>
      </c>
      <c r="BP115" s="243" t="str">
        <f t="shared" si="410"/>
        <v>OK</v>
      </c>
      <c r="BS115" s="243" t="str">
        <f t="shared" ref="BS115:BX115" si="411">IF(BS11+BS32+BS61+BS113=BS114,"OK","ERROR")</f>
        <v>OK</v>
      </c>
      <c r="BT115" s="243" t="str">
        <f t="shared" si="411"/>
        <v>OK</v>
      </c>
      <c r="BU115" s="243" t="str">
        <f t="shared" si="411"/>
        <v>OK</v>
      </c>
      <c r="BV115" s="243" t="str">
        <f t="shared" si="411"/>
        <v>OK</v>
      </c>
      <c r="BW115" s="243" t="str">
        <f t="shared" si="411"/>
        <v>OK</v>
      </c>
      <c r="BX115" s="243" t="str">
        <f t="shared" si="411"/>
        <v>OK</v>
      </c>
      <c r="CA115" s="243" t="str">
        <f t="shared" ref="CA115:CF115" si="412">IF(CA11+CA32+CA61+CA113=CA114,"OK","ERROR")</f>
        <v>OK</v>
      </c>
      <c r="CB115" s="243" t="str">
        <f t="shared" si="412"/>
        <v>OK</v>
      </c>
      <c r="CC115" s="243" t="str">
        <f t="shared" si="412"/>
        <v>OK</v>
      </c>
      <c r="CD115" s="243" t="str">
        <f t="shared" si="412"/>
        <v>OK</v>
      </c>
      <c r="CE115" s="243" t="str">
        <f t="shared" si="412"/>
        <v>OK</v>
      </c>
      <c r="CF115" s="243" t="str">
        <f t="shared" si="412"/>
        <v>OK</v>
      </c>
      <c r="CI115" s="243" t="str">
        <f t="shared" ref="CI115:CN115" si="413">IF(CI11+CI32+CI61+CI113=CI114,"OK","ERROR")</f>
        <v>OK</v>
      </c>
      <c r="CJ115" s="243" t="str">
        <f t="shared" si="413"/>
        <v>OK</v>
      </c>
      <c r="CK115" s="243" t="str">
        <f t="shared" si="413"/>
        <v>OK</v>
      </c>
      <c r="CL115" s="243" t="str">
        <f t="shared" si="413"/>
        <v>OK</v>
      </c>
      <c r="CM115" s="243" t="str">
        <f t="shared" si="413"/>
        <v>OK</v>
      </c>
      <c r="CN115" s="243" t="str">
        <f t="shared" si="413"/>
        <v>OK</v>
      </c>
    </row>
    <row r="116" spans="1:93" x14ac:dyDescent="0.25">
      <c r="F116" s="282"/>
    </row>
    <row r="117" spans="1:93" ht="15.75" thickBot="1" x14ac:dyDescent="0.3"/>
    <row r="118" spans="1:93" ht="17.25" customHeight="1" x14ac:dyDescent="0.4">
      <c r="B118" s="416" t="s">
        <v>280</v>
      </c>
      <c r="C118" s="417"/>
      <c r="D118" s="420"/>
      <c r="E118" s="421"/>
      <c r="F118" s="268" t="s">
        <v>78</v>
      </c>
      <c r="G118" s="268" t="s">
        <v>79</v>
      </c>
      <c r="H118" s="268" t="s">
        <v>278</v>
      </c>
      <c r="I118" s="268" t="s">
        <v>81</v>
      </c>
      <c r="J118" s="268" t="s">
        <v>279</v>
      </c>
      <c r="K118" s="240" t="s">
        <v>83</v>
      </c>
      <c r="M118" s="264" t="s">
        <v>281</v>
      </c>
      <c r="N118" s="265">
        <f>K114*K2</f>
        <v>107165.45</v>
      </c>
    </row>
    <row r="119" spans="1:93" ht="16.5" thickBot="1" x14ac:dyDescent="0.3">
      <c r="B119" s="418"/>
      <c r="C119" s="419"/>
      <c r="D119" s="422" t="str">
        <f>A1</f>
        <v>PP6 - Province of South Holland</v>
      </c>
      <c r="E119" s="423"/>
      <c r="F119" s="236">
        <f>F114</f>
        <v>80850</v>
      </c>
      <c r="G119" s="236">
        <f>G114</f>
        <v>12127</v>
      </c>
      <c r="H119" s="236">
        <f>H114</f>
        <v>11000</v>
      </c>
      <c r="I119" s="236">
        <f>I114</f>
        <v>22100</v>
      </c>
      <c r="J119" s="236">
        <f>J114</f>
        <v>0</v>
      </c>
      <c r="K119" s="237">
        <f>SUM(F119:J119)</f>
        <v>126077</v>
      </c>
      <c r="M119" s="266" t="s">
        <v>363</v>
      </c>
      <c r="N119" s="244">
        <f>K114-N118</f>
        <v>18911.550000000003</v>
      </c>
    </row>
    <row r="120" spans="1:93" ht="16.5" thickBot="1" x14ac:dyDescent="0.3">
      <c r="M120" s="267" t="s">
        <v>83</v>
      </c>
      <c r="N120" s="237">
        <f>N118+N119</f>
        <v>126077</v>
      </c>
    </row>
    <row r="121" spans="1:93" ht="15.75" customHeight="1" thickBot="1" x14ac:dyDescent="0.3">
      <c r="B121" s="430" t="s">
        <v>292</v>
      </c>
      <c r="C121" s="335" t="s">
        <v>290</v>
      </c>
      <c r="D121" s="336" t="s">
        <v>291</v>
      </c>
      <c r="E121" s="336" t="s">
        <v>378</v>
      </c>
      <c r="F121" s="337" t="s">
        <v>407</v>
      </c>
      <c r="H121" s="439" t="s">
        <v>293</v>
      </c>
      <c r="I121" s="428" t="s">
        <v>294</v>
      </c>
      <c r="J121" s="428"/>
      <c r="K121" s="241" t="s">
        <v>291</v>
      </c>
      <c r="N121" s="243" t="str">
        <f>IF(N120=K119,"OK","ERROR")</f>
        <v>OK</v>
      </c>
    </row>
    <row r="122" spans="1:93" ht="15" customHeight="1" x14ac:dyDescent="0.25">
      <c r="B122" s="431"/>
      <c r="C122" s="341" t="s">
        <v>282</v>
      </c>
      <c r="D122" s="342">
        <f>I10</f>
        <v>0</v>
      </c>
      <c r="E122" s="346">
        <f>D122/$K$114</f>
        <v>0</v>
      </c>
      <c r="F122" s="343">
        <f>ROUND(D122,0)</f>
        <v>0</v>
      </c>
      <c r="H122" s="440"/>
      <c r="I122" s="415" t="s">
        <v>295</v>
      </c>
      <c r="J122" s="415"/>
      <c r="K122" s="244">
        <f>I28</f>
        <v>8400</v>
      </c>
    </row>
    <row r="123" spans="1:93" ht="15" customHeight="1" x14ac:dyDescent="0.25">
      <c r="B123" s="431"/>
      <c r="C123" s="344" t="s">
        <v>283</v>
      </c>
      <c r="D123" s="333">
        <f>T114</f>
        <v>12150.646428571428</v>
      </c>
      <c r="E123" s="347">
        <f t="shared" ref="E123:E132" si="414">D123/$K$114</f>
        <v>9.6374806099220542E-2</v>
      </c>
      <c r="F123" s="246">
        <f t="shared" ref="F123:F130" si="415">ROUND(D123,0)</f>
        <v>12151</v>
      </c>
      <c r="H123" s="440"/>
      <c r="I123" s="415" t="s">
        <v>296</v>
      </c>
      <c r="J123" s="415"/>
      <c r="K123" s="242"/>
    </row>
    <row r="124" spans="1:93" ht="15" customHeight="1" x14ac:dyDescent="0.25">
      <c r="B124" s="431"/>
      <c r="C124" s="344" t="s">
        <v>284</v>
      </c>
      <c r="D124" s="333">
        <f>AB114</f>
        <v>20573.258928571428</v>
      </c>
      <c r="E124" s="347">
        <f t="shared" si="414"/>
        <v>0.16318011158713666</v>
      </c>
      <c r="F124" s="246">
        <f t="shared" si="415"/>
        <v>20573</v>
      </c>
      <c r="H124" s="440"/>
      <c r="I124" s="415" t="s">
        <v>413</v>
      </c>
      <c r="J124" s="415"/>
      <c r="K124" s="244">
        <v>4000</v>
      </c>
    </row>
    <row r="125" spans="1:93" ht="15" customHeight="1" x14ac:dyDescent="0.25">
      <c r="B125" s="431"/>
      <c r="C125" s="344" t="s">
        <v>285</v>
      </c>
      <c r="D125" s="333">
        <f>AJ114</f>
        <v>30305.821428571428</v>
      </c>
      <c r="E125" s="347">
        <f t="shared" si="414"/>
        <v>0.24037549615371104</v>
      </c>
      <c r="F125" s="246">
        <f t="shared" si="415"/>
        <v>30306</v>
      </c>
      <c r="H125" s="440"/>
      <c r="I125" s="415" t="s">
        <v>298</v>
      </c>
      <c r="J125" s="415"/>
      <c r="K125" s="244"/>
    </row>
    <row r="126" spans="1:93" ht="15" customHeight="1" x14ac:dyDescent="0.25">
      <c r="B126" s="431"/>
      <c r="C126" s="344" t="s">
        <v>286</v>
      </c>
      <c r="D126" s="333">
        <f>AR114</f>
        <v>23036.696428571428</v>
      </c>
      <c r="E126" s="347">
        <f t="shared" si="414"/>
        <v>0.18271926226489707</v>
      </c>
      <c r="F126" s="246">
        <f t="shared" si="415"/>
        <v>23037</v>
      </c>
      <c r="H126" s="440"/>
      <c r="I126" s="415"/>
      <c r="J126" s="415"/>
      <c r="K126" s="244">
        <f>I84</f>
        <v>0</v>
      </c>
    </row>
    <row r="127" spans="1:93" ht="15" customHeight="1" x14ac:dyDescent="0.25">
      <c r="B127" s="431"/>
      <c r="C127" s="344" t="s">
        <v>287</v>
      </c>
      <c r="D127" s="333">
        <f>AZ114</f>
        <v>23911.883928571428</v>
      </c>
      <c r="E127" s="347">
        <f t="shared" si="414"/>
        <v>0.18966095266044899</v>
      </c>
      <c r="F127" s="246">
        <f t="shared" si="415"/>
        <v>23912</v>
      </c>
      <c r="H127" s="440"/>
      <c r="I127" s="415" t="s">
        <v>299</v>
      </c>
      <c r="J127" s="415"/>
      <c r="K127" s="244">
        <f>I75+I76</f>
        <v>2000</v>
      </c>
    </row>
    <row r="128" spans="1:93" ht="15" customHeight="1" x14ac:dyDescent="0.25">
      <c r="B128" s="431"/>
      <c r="C128" s="344" t="s">
        <v>288</v>
      </c>
      <c r="D128" s="333">
        <f>BH114</f>
        <v>3584.4375</v>
      </c>
      <c r="E128" s="347">
        <f t="shared" si="414"/>
        <v>2.8430542446282826E-2</v>
      </c>
      <c r="F128" s="246">
        <f t="shared" si="415"/>
        <v>3584</v>
      </c>
      <c r="H128" s="440"/>
      <c r="I128" s="415" t="s">
        <v>304</v>
      </c>
      <c r="J128" s="415"/>
      <c r="K128" s="244">
        <f>I91+I56-4000</f>
        <v>2400</v>
      </c>
    </row>
    <row r="129" spans="2:11" ht="15" customHeight="1" x14ac:dyDescent="0.25">
      <c r="B129" s="431"/>
      <c r="C129" s="344" t="s">
        <v>289</v>
      </c>
      <c r="D129" s="333">
        <f>BP114</f>
        <v>2053.2214285714285</v>
      </c>
      <c r="E129" s="347">
        <f t="shared" si="414"/>
        <v>1.6285455940190745E-2</v>
      </c>
      <c r="F129" s="246">
        <f t="shared" si="415"/>
        <v>2053</v>
      </c>
      <c r="H129" s="440"/>
      <c r="I129" s="415" t="s">
        <v>300</v>
      </c>
      <c r="J129" s="415"/>
      <c r="K129" s="244">
        <f>I37+I38+I55+I58</f>
        <v>5300</v>
      </c>
    </row>
    <row r="130" spans="2:11" ht="15" customHeight="1" x14ac:dyDescent="0.25">
      <c r="B130" s="431"/>
      <c r="C130" s="344" t="s">
        <v>408</v>
      </c>
      <c r="D130" s="333">
        <f>BX114</f>
        <v>3900.1875</v>
      </c>
      <c r="E130" s="347">
        <f t="shared" si="414"/>
        <v>3.0934964347184658E-2</v>
      </c>
      <c r="F130" s="246">
        <f t="shared" si="415"/>
        <v>3900</v>
      </c>
      <c r="H130" s="440"/>
      <c r="I130" s="415" t="s">
        <v>301</v>
      </c>
      <c r="J130" s="415"/>
      <c r="K130" s="244">
        <f>I99</f>
        <v>0</v>
      </c>
    </row>
    <row r="131" spans="2:11" ht="15" customHeight="1" thickBot="1" x14ac:dyDescent="0.3">
      <c r="B131" s="431"/>
      <c r="C131" s="344" t="s">
        <v>409</v>
      </c>
      <c r="D131" s="333">
        <f>CF114</f>
        <v>6560.8464285714281</v>
      </c>
      <c r="E131" s="347">
        <f t="shared" si="414"/>
        <v>5.2038408500927433E-2</v>
      </c>
      <c r="F131" s="246">
        <f>ROUND(D131,0)</f>
        <v>6561</v>
      </c>
      <c r="H131" s="440"/>
      <c r="I131" s="415" t="s">
        <v>302</v>
      </c>
      <c r="J131" s="415"/>
      <c r="K131" s="242"/>
    </row>
    <row r="132" spans="2:11" ht="15" customHeight="1" thickBot="1" x14ac:dyDescent="0.3">
      <c r="B132" s="431"/>
      <c r="C132" s="345"/>
      <c r="D132" s="334"/>
      <c r="E132" s="334">
        <f t="shared" si="414"/>
        <v>0</v>
      </c>
      <c r="F132" s="245"/>
      <c r="H132" s="441"/>
      <c r="I132" s="428" t="s">
        <v>83</v>
      </c>
      <c r="J132" s="428"/>
      <c r="K132" s="245">
        <f>SUM(K122:K131)</f>
        <v>22100</v>
      </c>
    </row>
    <row r="133" spans="2:11" ht="16.5" customHeight="1" thickBot="1" x14ac:dyDescent="0.3">
      <c r="B133" s="432"/>
      <c r="C133" s="338" t="s">
        <v>83</v>
      </c>
      <c r="D133" s="339">
        <f>SUM(D122:D132)</f>
        <v>126077</v>
      </c>
      <c r="E133" s="339">
        <f>SUM(E122:E132)</f>
        <v>1</v>
      </c>
      <c r="F133" s="340">
        <f>SUM(F122:F132)</f>
        <v>126077</v>
      </c>
      <c r="K133" s="243" t="str">
        <f>IF(I114=K132,"OK","ERROR")</f>
        <v>OK</v>
      </c>
    </row>
    <row r="134" spans="2:11" ht="15.75" thickBot="1" x14ac:dyDescent="0.3">
      <c r="D134" s="326" t="str">
        <f>IF(K114=D133,"OK","ERROR")</f>
        <v>OK</v>
      </c>
      <c r="F134" s="326" t="str">
        <f>IF(K114=F133,"OK","ERROR")</f>
        <v>OK</v>
      </c>
    </row>
    <row r="135" spans="2:11" ht="15.75" thickBot="1" x14ac:dyDescent="0.3"/>
    <row r="136" spans="2:11" ht="15.75" x14ac:dyDescent="0.25">
      <c r="B136" s="435" t="s">
        <v>381</v>
      </c>
      <c r="C136" s="286" t="s">
        <v>379</v>
      </c>
      <c r="D136" s="241" t="s">
        <v>378</v>
      </c>
      <c r="H136" s="439" t="s">
        <v>364</v>
      </c>
      <c r="I136" s="428" t="s">
        <v>294</v>
      </c>
      <c r="J136" s="428"/>
      <c r="K136" s="241" t="s">
        <v>291</v>
      </c>
    </row>
    <row r="137" spans="2:11" ht="15.75" x14ac:dyDescent="0.25">
      <c r="B137" s="436"/>
      <c r="C137" s="287" t="s">
        <v>78</v>
      </c>
      <c r="D137" s="283">
        <f>F114/$K$114</f>
        <v>0.64127477652545661</v>
      </c>
      <c r="H137" s="440"/>
      <c r="I137" s="415" t="s">
        <v>365</v>
      </c>
      <c r="J137" s="415"/>
      <c r="K137" s="244"/>
    </row>
    <row r="138" spans="2:11" ht="16.5" thickBot="1" x14ac:dyDescent="0.3">
      <c r="B138" s="436"/>
      <c r="C138" s="287" t="s">
        <v>79</v>
      </c>
      <c r="D138" s="283">
        <f>G114/$K$114</f>
        <v>9.6187250648413269E-2</v>
      </c>
      <c r="H138" s="440"/>
      <c r="I138" s="415" t="s">
        <v>302</v>
      </c>
      <c r="J138" s="415"/>
      <c r="K138" s="242"/>
    </row>
    <row r="139" spans="2:11" ht="16.5" thickBot="1" x14ac:dyDescent="0.3">
      <c r="B139" s="436"/>
      <c r="C139" s="287" t="s">
        <v>278</v>
      </c>
      <c r="D139" s="283">
        <f>H114/$K$114</f>
        <v>8.7248268915028113E-2</v>
      </c>
      <c r="H139" s="441"/>
      <c r="I139" s="428" t="s">
        <v>83</v>
      </c>
      <c r="J139" s="428"/>
      <c r="K139" s="245">
        <f>SUM(K137:K138)</f>
        <v>0</v>
      </c>
    </row>
    <row r="140" spans="2:11" ht="16.5" thickBot="1" x14ac:dyDescent="0.3">
      <c r="B140" s="436"/>
      <c r="C140" s="287" t="s">
        <v>376</v>
      </c>
      <c r="D140" s="283">
        <f>I114/$K$114</f>
        <v>0.17528970391110194</v>
      </c>
      <c r="K140" s="243" t="str">
        <f>IF(J114=K139,"OK","ERROR")</f>
        <v>OK</v>
      </c>
    </row>
    <row r="141" spans="2:11" ht="15.75" x14ac:dyDescent="0.25">
      <c r="B141" s="436"/>
      <c r="C141" s="287" t="s">
        <v>377</v>
      </c>
      <c r="D141" s="283">
        <f>J114/$K$114</f>
        <v>0</v>
      </c>
    </row>
    <row r="142" spans="2:11" ht="16.5" thickBot="1" x14ac:dyDescent="0.3">
      <c r="B142" s="436"/>
      <c r="C142" s="288" t="s">
        <v>83</v>
      </c>
      <c r="D142" s="284">
        <f>SUM(D137:D141)</f>
        <v>1</v>
      </c>
    </row>
    <row r="143" spans="2:11" ht="15.75" thickBot="1" x14ac:dyDescent="0.3">
      <c r="B143" s="436"/>
    </row>
    <row r="144" spans="2:11" ht="15.75" x14ac:dyDescent="0.25">
      <c r="B144" s="436"/>
      <c r="C144" s="286" t="s">
        <v>380</v>
      </c>
      <c r="D144" s="241" t="s">
        <v>378</v>
      </c>
    </row>
    <row r="145" spans="2:4" ht="15.75" x14ac:dyDescent="0.25">
      <c r="B145" s="436"/>
      <c r="C145" s="287" t="s">
        <v>369</v>
      </c>
      <c r="D145" s="283">
        <f>K32/K114</f>
        <v>0.3560522537814193</v>
      </c>
    </row>
    <row r="146" spans="2:4" ht="15.75" x14ac:dyDescent="0.25">
      <c r="B146" s="436"/>
      <c r="C146" s="287" t="s">
        <v>370</v>
      </c>
      <c r="D146" s="283">
        <f>K61/K114</f>
        <v>0.11703165525829454</v>
      </c>
    </row>
    <row r="147" spans="2:4" ht="15.75" x14ac:dyDescent="0.25">
      <c r="B147" s="436"/>
      <c r="C147" s="287" t="s">
        <v>371</v>
      </c>
      <c r="D147" s="283">
        <f>K113/K114</f>
        <v>0.52691609096028613</v>
      </c>
    </row>
    <row r="148" spans="2:4" ht="16.5" thickBot="1" x14ac:dyDescent="0.3">
      <c r="B148" s="437"/>
      <c r="C148" s="288" t="s">
        <v>83</v>
      </c>
      <c r="D148" s="285">
        <f>SUM(D145:D147)</f>
        <v>1</v>
      </c>
    </row>
    <row r="168" spans="3:4" x14ac:dyDescent="0.25">
      <c r="C168" t="s">
        <v>72</v>
      </c>
      <c r="D168">
        <v>262</v>
      </c>
    </row>
    <row r="169" spans="3:4" x14ac:dyDescent="0.25">
      <c r="C169" t="s">
        <v>74</v>
      </c>
      <c r="D169">
        <v>278</v>
      </c>
    </row>
    <row r="170" spans="3:4" x14ac:dyDescent="0.25">
      <c r="C170" t="s">
        <v>75</v>
      </c>
      <c r="D170">
        <v>118</v>
      </c>
    </row>
    <row r="171" spans="3:4" x14ac:dyDescent="0.25">
      <c r="C171" t="s">
        <v>77</v>
      </c>
      <c r="D171">
        <v>280</v>
      </c>
    </row>
    <row r="172" spans="3:4" x14ac:dyDescent="0.25">
      <c r="C172" t="s">
        <v>84</v>
      </c>
      <c r="D172">
        <v>110</v>
      </c>
    </row>
    <row r="173" spans="3:4" x14ac:dyDescent="0.25">
      <c r="C173" t="s">
        <v>87</v>
      </c>
      <c r="D173">
        <v>232</v>
      </c>
    </row>
    <row r="174" spans="3:4" x14ac:dyDescent="0.25">
      <c r="C174" t="s">
        <v>88</v>
      </c>
      <c r="D174">
        <v>233</v>
      </c>
    </row>
    <row r="175" spans="3:4" x14ac:dyDescent="0.25">
      <c r="C175" t="s">
        <v>89</v>
      </c>
      <c r="D175">
        <v>253</v>
      </c>
    </row>
    <row r="176" spans="3:4" x14ac:dyDescent="0.25">
      <c r="C176" t="s">
        <v>90</v>
      </c>
      <c r="D176">
        <v>148</v>
      </c>
    </row>
    <row r="177" spans="3:4" x14ac:dyDescent="0.25">
      <c r="C177" t="s">
        <v>91</v>
      </c>
      <c r="D177">
        <v>121</v>
      </c>
    </row>
    <row r="178" spans="3:4" x14ac:dyDescent="0.25">
      <c r="C178" t="s">
        <v>92</v>
      </c>
      <c r="D178">
        <v>286</v>
      </c>
    </row>
    <row r="179" spans="3:4" x14ac:dyDescent="0.25">
      <c r="C179" t="s">
        <v>93</v>
      </c>
      <c r="D179">
        <v>200</v>
      </c>
    </row>
    <row r="180" spans="3:4" x14ac:dyDescent="0.25">
      <c r="C180" t="s">
        <v>94</v>
      </c>
      <c r="D180">
        <v>275</v>
      </c>
    </row>
    <row r="181" spans="3:4" x14ac:dyDescent="0.25">
      <c r="C181" t="s">
        <v>95</v>
      </c>
      <c r="D181">
        <v>131</v>
      </c>
    </row>
    <row r="182" spans="3:4" x14ac:dyDescent="0.25">
      <c r="C182" t="s">
        <v>96</v>
      </c>
      <c r="D182">
        <v>137</v>
      </c>
    </row>
    <row r="183" spans="3:4" x14ac:dyDescent="0.25">
      <c r="C183" t="s">
        <v>97</v>
      </c>
      <c r="D183">
        <v>118</v>
      </c>
    </row>
    <row r="184" spans="3:4" x14ac:dyDescent="0.25">
      <c r="C184" t="s">
        <v>98</v>
      </c>
      <c r="D184">
        <v>185</v>
      </c>
    </row>
    <row r="185" spans="3:4" x14ac:dyDescent="0.25">
      <c r="C185" t="s">
        <v>99</v>
      </c>
      <c r="D185">
        <v>202</v>
      </c>
    </row>
    <row r="186" spans="3:4" x14ac:dyDescent="0.25">
      <c r="C186" t="s">
        <v>100</v>
      </c>
      <c r="D186">
        <v>236</v>
      </c>
    </row>
    <row r="187" spans="3:4" x14ac:dyDescent="0.25">
      <c r="C187" t="s">
        <v>101</v>
      </c>
      <c r="D187">
        <v>238</v>
      </c>
    </row>
    <row r="188" spans="3:4" x14ac:dyDescent="0.25">
      <c r="C188" t="s">
        <v>102</v>
      </c>
      <c r="D188">
        <v>80</v>
      </c>
    </row>
    <row r="189" spans="3:4" x14ac:dyDescent="0.25">
      <c r="C189" t="s">
        <v>103</v>
      </c>
      <c r="D189">
        <v>100</v>
      </c>
    </row>
    <row r="190" spans="3:4" x14ac:dyDescent="0.25">
      <c r="C190" s="42" t="s">
        <v>104</v>
      </c>
      <c r="D190">
        <v>120</v>
      </c>
    </row>
    <row r="191" spans="3:4" x14ac:dyDescent="0.25">
      <c r="C191" t="s">
        <v>105</v>
      </c>
      <c r="D191">
        <v>104</v>
      </c>
    </row>
    <row r="192" spans="3:4" x14ac:dyDescent="0.25">
      <c r="C192" t="s">
        <v>106</v>
      </c>
      <c r="D192">
        <v>100</v>
      </c>
    </row>
    <row r="193" spans="3:4" x14ac:dyDescent="0.25">
      <c r="C193" t="s">
        <v>107</v>
      </c>
      <c r="D193">
        <v>324</v>
      </c>
    </row>
    <row r="194" spans="3:4" x14ac:dyDescent="0.25">
      <c r="C194" t="s">
        <v>108</v>
      </c>
      <c r="D194">
        <v>140</v>
      </c>
    </row>
    <row r="195" spans="3:4" x14ac:dyDescent="0.25">
      <c r="C195" t="s">
        <v>109</v>
      </c>
      <c r="D195">
        <v>80</v>
      </c>
    </row>
    <row r="197" spans="3:4" x14ac:dyDescent="0.25">
      <c r="C197" t="s">
        <v>281</v>
      </c>
      <c r="D197" s="238">
        <v>0.75</v>
      </c>
    </row>
    <row r="198" spans="3:4" x14ac:dyDescent="0.25">
      <c r="C198" t="s">
        <v>281</v>
      </c>
      <c r="D198" s="238">
        <v>0.85</v>
      </c>
    </row>
  </sheetData>
  <mergeCells count="146">
    <mergeCell ref="CK6:CK8"/>
    <mergeCell ref="CL6:CL8"/>
    <mergeCell ref="CM6:CM8"/>
    <mergeCell ref="CN6:CN8"/>
    <mergeCell ref="N7:N8"/>
    <mergeCell ref="O7:O8"/>
    <mergeCell ref="V7:V8"/>
    <mergeCell ref="W7:W8"/>
    <mergeCell ref="AD7:AD8"/>
    <mergeCell ref="AE7:AE8"/>
    <mergeCell ref="AL7:AL8"/>
    <mergeCell ref="AM7:AM8"/>
    <mergeCell ref="AT7:AT8"/>
    <mergeCell ref="AU7:AU8"/>
    <mergeCell ref="BB7:BB8"/>
    <mergeCell ref="BC7:BC8"/>
    <mergeCell ref="CD6:CD8"/>
    <mergeCell ref="CE6:CE8"/>
    <mergeCell ref="CF6:CF8"/>
    <mergeCell ref="CH6:CI6"/>
    <mergeCell ref="CJ6:CJ8"/>
    <mergeCell ref="CH7:CH8"/>
    <mergeCell ref="CI7:CI8"/>
    <mergeCell ref="BW6:BW8"/>
    <mergeCell ref="BX6:BX8"/>
    <mergeCell ref="BZ6:CA6"/>
    <mergeCell ref="CB6:CB8"/>
    <mergeCell ref="CC6:CC8"/>
    <mergeCell ref="BZ7:BZ8"/>
    <mergeCell ref="CA7:CA8"/>
    <mergeCell ref="BP6:BP8"/>
    <mergeCell ref="BR6:BS6"/>
    <mergeCell ref="BT6:BT8"/>
    <mergeCell ref="BU6:BU8"/>
    <mergeCell ref="BV6:BV8"/>
    <mergeCell ref="BR7:BR8"/>
    <mergeCell ref="BS7:BS8"/>
    <mergeCell ref="BJ6:BK6"/>
    <mergeCell ref="BL6:BL8"/>
    <mergeCell ref="BM6:BM8"/>
    <mergeCell ref="BN6:BN8"/>
    <mergeCell ref="BO6:BO8"/>
    <mergeCell ref="BJ7:BJ8"/>
    <mergeCell ref="BK7:BK8"/>
    <mergeCell ref="BD6:BD8"/>
    <mergeCell ref="BE6:BE8"/>
    <mergeCell ref="BF6:BF8"/>
    <mergeCell ref="BG6:BG8"/>
    <mergeCell ref="BH6:BH8"/>
    <mergeCell ref="AW6:AW8"/>
    <mergeCell ref="AX6:AX8"/>
    <mergeCell ref="AY6:AY8"/>
    <mergeCell ref="AZ6:AZ8"/>
    <mergeCell ref="BB6:BC6"/>
    <mergeCell ref="AP6:AP8"/>
    <mergeCell ref="AQ6:AQ8"/>
    <mergeCell ref="AR6:AR8"/>
    <mergeCell ref="AT6:AU6"/>
    <mergeCell ref="AV6:AV8"/>
    <mergeCell ref="B118:C119"/>
    <mergeCell ref="D118:E118"/>
    <mergeCell ref="D119:E119"/>
    <mergeCell ref="K2:K3"/>
    <mergeCell ref="F3:H3"/>
    <mergeCell ref="A4:D4"/>
    <mergeCell ref="A5:A8"/>
    <mergeCell ref="CH1:CN4"/>
    <mergeCell ref="N5:T5"/>
    <mergeCell ref="V5:AB5"/>
    <mergeCell ref="AD5:AJ5"/>
    <mergeCell ref="AL5:AR5"/>
    <mergeCell ref="AT5:AZ5"/>
    <mergeCell ref="BB5:BH5"/>
    <mergeCell ref="BJ5:BP5"/>
    <mergeCell ref="BR5:BX5"/>
    <mergeCell ref="BZ5:CF5"/>
    <mergeCell ref="CH5:CN5"/>
    <mergeCell ref="AT1:AZ4"/>
    <mergeCell ref="BB1:BH4"/>
    <mergeCell ref="BJ1:BP4"/>
    <mergeCell ref="BR1:BX4"/>
    <mergeCell ref="BZ1:CF4"/>
    <mergeCell ref="AI6:AI8"/>
    <mergeCell ref="N1:T4"/>
    <mergeCell ref="V1:AB4"/>
    <mergeCell ref="AD1:AJ4"/>
    <mergeCell ref="AL1:AR4"/>
    <mergeCell ref="N6:O6"/>
    <mergeCell ref="P6:P8"/>
    <mergeCell ref="Q6:Q8"/>
    <mergeCell ref="R6:R8"/>
    <mergeCell ref="S6:S8"/>
    <mergeCell ref="T6:T8"/>
    <mergeCell ref="V6:W6"/>
    <mergeCell ref="X6:X8"/>
    <mergeCell ref="Y6:Y8"/>
    <mergeCell ref="Z6:Z8"/>
    <mergeCell ref="AA6:AA8"/>
    <mergeCell ref="AJ6:AJ8"/>
    <mergeCell ref="AL6:AM6"/>
    <mergeCell ref="AN6:AN8"/>
    <mergeCell ref="AO6:AO8"/>
    <mergeCell ref="AB6:AB8"/>
    <mergeCell ref="AD6:AE6"/>
    <mergeCell ref="AF6:AF8"/>
    <mergeCell ref="AG6:AG8"/>
    <mergeCell ref="AH6:AH8"/>
    <mergeCell ref="B136:B148"/>
    <mergeCell ref="H136:H139"/>
    <mergeCell ref="I136:J136"/>
    <mergeCell ref="I137:J137"/>
    <mergeCell ref="I138:J138"/>
    <mergeCell ref="I139:J139"/>
    <mergeCell ref="I132:J132"/>
    <mergeCell ref="I125:J125"/>
    <mergeCell ref="I126:J126"/>
    <mergeCell ref="I127:J127"/>
    <mergeCell ref="I128:J128"/>
    <mergeCell ref="I129:J129"/>
    <mergeCell ref="I130:J130"/>
    <mergeCell ref="I131:J131"/>
    <mergeCell ref="H121:H132"/>
    <mergeCell ref="I121:J121"/>
    <mergeCell ref="I122:J122"/>
    <mergeCell ref="I123:J123"/>
    <mergeCell ref="B121:B133"/>
    <mergeCell ref="I124:J124"/>
    <mergeCell ref="A1:D1"/>
    <mergeCell ref="E1:J1"/>
    <mergeCell ref="A2:B3"/>
    <mergeCell ref="C2:D3"/>
    <mergeCell ref="E2:E3"/>
    <mergeCell ref="F2:H2"/>
    <mergeCell ref="J2:J3"/>
    <mergeCell ref="B5:B8"/>
    <mergeCell ref="C5:C8"/>
    <mergeCell ref="D5:D8"/>
    <mergeCell ref="E5:K5"/>
    <mergeCell ref="E6:F6"/>
    <mergeCell ref="G6:G8"/>
    <mergeCell ref="H6:H8"/>
    <mergeCell ref="I6:I8"/>
    <mergeCell ref="J6:J8"/>
    <mergeCell ref="K6:K8"/>
    <mergeCell ref="E7:E8"/>
    <mergeCell ref="F7:F8"/>
  </mergeCells>
  <dataValidations count="2">
    <dataValidation type="list" allowBlank="1" showInputMessage="1" showErrorMessage="1" sqref="K2:K3">
      <formula1>$D$197:$D$198</formula1>
    </dataValidation>
    <dataValidation type="list" allowBlank="1" showInputMessage="1" showErrorMessage="1" sqref="K1">
      <formula1>$C$168:$C$196</formula1>
    </dataValidation>
  </dataValidations>
  <pageMargins left="0.7" right="0.7" top="0.75" bottom="0.75" header="0.3" footer="0.3"/>
  <pageSetup paperSize="8" scale="1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8"/>
  <sheetViews>
    <sheetView zoomScale="85" zoomScaleNormal="85" workbookViewId="0">
      <pane ySplit="8" topLeftCell="A9" activePane="bottomLeft" state="frozen"/>
      <selection activeCell="K1" sqref="K1"/>
      <selection pane="bottomLeft" activeCell="K1" sqref="K1"/>
    </sheetView>
  </sheetViews>
  <sheetFormatPr defaultRowHeight="15" x14ac:dyDescent="0.25"/>
  <cols>
    <col min="2" max="2" width="54.7109375" style="21" customWidth="1"/>
    <col min="3" max="3" width="18.7109375" customWidth="1"/>
    <col min="4" max="4" width="15.28515625" customWidth="1"/>
    <col min="5" max="5" width="9.42578125" bestFit="1" customWidth="1"/>
    <col min="6" max="6" width="15.85546875" bestFit="1" customWidth="1"/>
    <col min="7" max="7" width="14.5703125" bestFit="1" customWidth="1"/>
    <col min="8" max="8" width="15.7109375" customWidth="1"/>
    <col min="9" max="9" width="17.42578125" bestFit="1" customWidth="1"/>
    <col min="10" max="10" width="12.85546875" customWidth="1"/>
    <col min="11" max="11" width="19.42578125" customWidth="1"/>
    <col min="12" max="13" width="12.7109375" bestFit="1" customWidth="1"/>
    <col min="14" max="14" width="13.85546875" bestFit="1" customWidth="1"/>
    <col min="15" max="15" width="12.7109375" bestFit="1" customWidth="1"/>
    <col min="16" max="16" width="14" bestFit="1" customWidth="1"/>
    <col min="17" max="17" width="10.140625" customWidth="1"/>
    <col min="18" max="18" width="9.140625" customWidth="1"/>
  </cols>
  <sheetData>
    <row r="1" spans="1:18" ht="36" customHeight="1" x14ac:dyDescent="0.55000000000000004">
      <c r="A1" s="379" t="s">
        <v>69</v>
      </c>
      <c r="B1" s="380"/>
      <c r="C1" s="380"/>
      <c r="D1" s="381"/>
      <c r="E1" s="382" t="s">
        <v>155</v>
      </c>
      <c r="F1" s="383"/>
      <c r="G1" s="383"/>
      <c r="H1" s="383"/>
      <c r="I1" s="383"/>
      <c r="J1" s="383"/>
      <c r="K1" s="32" t="s">
        <v>92</v>
      </c>
    </row>
    <row r="2" spans="1:18" ht="15" customHeight="1" x14ac:dyDescent="0.25">
      <c r="A2" s="384" t="s">
        <v>70</v>
      </c>
      <c r="B2" s="385"/>
      <c r="C2" s="388">
        <f>IF(K1=C168,D168,IF(K1=C169,D169,IF(C170=K1,D170,IF(K1=C171,D171, IF(K1=C172,D172, IF(K1=C173,D173, IF(K1=C174,D174, IF(K1=C175,D175, IF(K1=C176,D176, IF(K1=C177,D177, IF(K1=C178,D178, IF(K1=C179,D179, IF(K1=C180,D180, IF(K1=C181,D181, IF(K1=C182,D182, IF(K1=C183,D183, IF(K1=C184,D184, IF(K1=C185,D185, IF(K1=C186,D186, IF(K1=C187,D187, IF(K1=C188,D188, IF(K1=C189,D189, IF(K1=C190,D190, IF(K1=C191,D191, IF(K1=C192,D192, IF(K1=C193,D193, IF(K1=C194,D194, IF(K1=C195,D195, IF(K1=C196,D196,0)))))))))))))))))))))))))))))</f>
        <v>286</v>
      </c>
      <c r="D2" s="389"/>
      <c r="E2" s="392"/>
      <c r="F2" s="394" t="s">
        <v>71</v>
      </c>
      <c r="G2" s="395"/>
      <c r="H2" s="395"/>
      <c r="I2" s="33">
        <v>600</v>
      </c>
      <c r="J2" s="396" t="s">
        <v>281</v>
      </c>
      <c r="K2" s="398">
        <v>0.75</v>
      </c>
      <c r="P2" s="36"/>
      <c r="R2" s="36"/>
    </row>
    <row r="3" spans="1:18" ht="15" customHeight="1" x14ac:dyDescent="0.25">
      <c r="A3" s="386"/>
      <c r="B3" s="387"/>
      <c r="C3" s="390"/>
      <c r="D3" s="391"/>
      <c r="E3" s="393"/>
      <c r="F3" s="394" t="s">
        <v>361</v>
      </c>
      <c r="G3" s="395"/>
      <c r="H3" s="395"/>
      <c r="I3" s="33">
        <v>800</v>
      </c>
      <c r="J3" s="397"/>
      <c r="K3" s="399"/>
      <c r="P3" s="36"/>
      <c r="R3" s="36"/>
    </row>
    <row r="4" spans="1:18" x14ac:dyDescent="0.25">
      <c r="A4" s="400"/>
      <c r="B4" s="401"/>
      <c r="C4" s="401"/>
      <c r="D4" s="401"/>
      <c r="E4" s="37"/>
      <c r="F4" s="37"/>
      <c r="G4" s="37"/>
      <c r="H4" s="37"/>
      <c r="I4" s="37"/>
      <c r="J4" s="37"/>
      <c r="K4" s="38"/>
      <c r="P4" s="36"/>
      <c r="R4" s="36"/>
    </row>
    <row r="5" spans="1:18" ht="26.25" x14ac:dyDescent="0.4">
      <c r="A5" s="402" t="s">
        <v>0</v>
      </c>
      <c r="B5" s="404" t="s">
        <v>1</v>
      </c>
      <c r="C5" s="404" t="s">
        <v>2</v>
      </c>
      <c r="D5" s="406" t="s">
        <v>76</v>
      </c>
      <c r="E5" s="408"/>
      <c r="F5" s="408"/>
      <c r="G5" s="408"/>
      <c r="H5" s="408"/>
      <c r="I5" s="408"/>
      <c r="J5" s="408"/>
      <c r="K5" s="409"/>
      <c r="P5" s="36"/>
      <c r="R5" s="36"/>
    </row>
    <row r="6" spans="1:18" ht="15" customHeight="1" x14ac:dyDescent="0.25">
      <c r="A6" s="403"/>
      <c r="B6" s="405"/>
      <c r="C6" s="405"/>
      <c r="D6" s="407"/>
      <c r="E6" s="410" t="s">
        <v>78</v>
      </c>
      <c r="F6" s="411"/>
      <c r="G6" s="412" t="s">
        <v>79</v>
      </c>
      <c r="H6" s="404" t="s">
        <v>80</v>
      </c>
      <c r="I6" s="404" t="s">
        <v>81</v>
      </c>
      <c r="J6" s="412" t="s">
        <v>82</v>
      </c>
      <c r="K6" s="413" t="s">
        <v>83</v>
      </c>
      <c r="P6" s="36"/>
      <c r="R6" s="36"/>
    </row>
    <row r="7" spans="1:18" x14ac:dyDescent="0.25">
      <c r="A7" s="403"/>
      <c r="B7" s="405"/>
      <c r="C7" s="405"/>
      <c r="D7" s="407"/>
      <c r="E7" s="406" t="s">
        <v>85</v>
      </c>
      <c r="F7" s="406" t="s">
        <v>86</v>
      </c>
      <c r="G7" s="412"/>
      <c r="H7" s="405"/>
      <c r="I7" s="405"/>
      <c r="J7" s="412"/>
      <c r="K7" s="413"/>
      <c r="P7" s="36"/>
      <c r="R7" s="36"/>
    </row>
    <row r="8" spans="1:18" ht="15.75" thickBot="1" x14ac:dyDescent="0.3">
      <c r="A8" s="403"/>
      <c r="B8" s="405"/>
      <c r="C8" s="405"/>
      <c r="D8" s="407"/>
      <c r="E8" s="407"/>
      <c r="F8" s="407"/>
      <c r="G8" s="406"/>
      <c r="H8" s="405"/>
      <c r="I8" s="405"/>
      <c r="J8" s="406"/>
      <c r="K8" s="414"/>
      <c r="P8" s="36"/>
      <c r="R8" s="36"/>
    </row>
    <row r="9" spans="1:18" ht="16.5" thickBot="1" x14ac:dyDescent="0.3">
      <c r="A9" s="157"/>
      <c r="B9" s="159" t="s">
        <v>161</v>
      </c>
      <c r="C9" s="190" t="s">
        <v>10</v>
      </c>
      <c r="D9" s="161"/>
      <c r="E9" s="166"/>
      <c r="F9" s="167"/>
      <c r="G9" s="167"/>
      <c r="H9" s="167"/>
      <c r="I9" s="167"/>
      <c r="J9" s="167"/>
      <c r="K9" s="168"/>
      <c r="P9" s="36"/>
      <c r="R9" s="36"/>
    </row>
    <row r="10" spans="1:18" ht="15.75" thickBot="1" x14ac:dyDescent="0.3">
      <c r="A10" s="3"/>
      <c r="B10" s="41" t="s">
        <v>162</v>
      </c>
      <c r="C10" s="122"/>
      <c r="D10" s="160"/>
      <c r="E10" s="191"/>
      <c r="F10" s="192">
        <f t="shared" ref="F10" si="0">E10*$C$2</f>
        <v>0</v>
      </c>
      <c r="G10" s="192">
        <f t="shared" ref="G10" si="1">F10*0.15</f>
        <v>0</v>
      </c>
      <c r="H10" s="192"/>
      <c r="I10" s="192"/>
      <c r="J10" s="192"/>
      <c r="K10" s="250">
        <f t="shared" ref="K10" si="2">F10+G10+H10+I10+J10</f>
        <v>0</v>
      </c>
      <c r="L10" s="243" t="str">
        <f>IF(F10+G10+H10+I10+J10=K10,"OK","ERROR")</f>
        <v>OK</v>
      </c>
      <c r="P10" s="36"/>
      <c r="R10" s="36"/>
    </row>
    <row r="11" spans="1:18" ht="16.5" thickBot="1" x14ac:dyDescent="0.3">
      <c r="A11" s="157"/>
      <c r="B11" s="159" t="s">
        <v>83</v>
      </c>
      <c r="C11" s="158"/>
      <c r="D11" s="161"/>
      <c r="E11" s="193"/>
      <c r="F11" s="194">
        <f>SUM(F10)</f>
        <v>0</v>
      </c>
      <c r="G11" s="194">
        <f t="shared" ref="G11:K11" si="3">SUM(G10)</f>
        <v>0</v>
      </c>
      <c r="H11" s="195">
        <f t="shared" si="3"/>
        <v>0</v>
      </c>
      <c r="I11" s="195">
        <f t="shared" si="3"/>
        <v>0</v>
      </c>
      <c r="J11" s="195">
        <f t="shared" si="3"/>
        <v>0</v>
      </c>
      <c r="K11" s="194">
        <f t="shared" si="3"/>
        <v>0</v>
      </c>
      <c r="L11" s="243" t="str">
        <f t="shared" ref="L11:L93" si="4">IF(F11+G11+H11+I11+J11=K11,"OK","ERROR")</f>
        <v>OK</v>
      </c>
      <c r="P11" s="36"/>
      <c r="R11" s="36"/>
    </row>
    <row r="12" spans="1:18" ht="16.5" thickBot="1" x14ac:dyDescent="0.3">
      <c r="A12" s="1"/>
      <c r="B12" s="26" t="s">
        <v>11</v>
      </c>
      <c r="C12" s="2" t="s">
        <v>10</v>
      </c>
      <c r="D12" s="162"/>
      <c r="E12" s="171"/>
      <c r="F12" s="2"/>
      <c r="G12" s="2"/>
      <c r="H12" s="2"/>
      <c r="I12" s="2"/>
      <c r="J12" s="2"/>
      <c r="K12" s="172"/>
      <c r="L12" s="243" t="str">
        <f t="shared" si="4"/>
        <v>OK</v>
      </c>
      <c r="P12" s="36"/>
      <c r="R12" s="36"/>
    </row>
    <row r="13" spans="1:18" ht="15.75" thickBot="1" x14ac:dyDescent="0.3">
      <c r="A13" s="14"/>
      <c r="B13" s="48" t="s">
        <v>29</v>
      </c>
      <c r="C13" s="53"/>
      <c r="D13" s="53"/>
      <c r="E13" s="173"/>
      <c r="F13" s="15"/>
      <c r="G13" s="15"/>
      <c r="H13" s="15"/>
      <c r="I13" s="15"/>
      <c r="J13" s="15"/>
      <c r="K13" s="174"/>
      <c r="L13" s="243" t="str">
        <f t="shared" si="4"/>
        <v>OK</v>
      </c>
      <c r="P13" s="36"/>
      <c r="R13" s="36"/>
    </row>
    <row r="14" spans="1:18" ht="15.75" thickBot="1" x14ac:dyDescent="0.3">
      <c r="A14" s="3"/>
      <c r="B14" s="92" t="s">
        <v>30</v>
      </c>
      <c r="C14" s="93" t="s">
        <v>10</v>
      </c>
      <c r="D14" s="160" t="s">
        <v>41</v>
      </c>
      <c r="E14" s="169"/>
      <c r="F14" s="39">
        <f>E14*$C$2</f>
        <v>0</v>
      </c>
      <c r="G14" s="39">
        <f>F14*0.15</f>
        <v>0</v>
      </c>
      <c r="H14" s="39"/>
      <c r="I14" s="39"/>
      <c r="J14" s="39"/>
      <c r="K14" s="170">
        <f>F14+G14+H14+I14+J14</f>
        <v>0</v>
      </c>
      <c r="L14" s="243" t="str">
        <f t="shared" si="4"/>
        <v>OK</v>
      </c>
      <c r="P14" s="36"/>
      <c r="R14" s="36"/>
    </row>
    <row r="15" spans="1:18" ht="15.75" thickBot="1" x14ac:dyDescent="0.3">
      <c r="A15" s="3"/>
      <c r="B15" s="92" t="s">
        <v>31</v>
      </c>
      <c r="C15" s="93" t="s">
        <v>10</v>
      </c>
      <c r="D15" s="160" t="s">
        <v>41</v>
      </c>
      <c r="E15" s="169">
        <v>1</v>
      </c>
      <c r="F15" s="39">
        <f t="shared" ref="F15:F31" si="5">E15*$C$2</f>
        <v>286</v>
      </c>
      <c r="G15" s="39">
        <f t="shared" ref="G15:G31" si="6">F15*0.15</f>
        <v>42.9</v>
      </c>
      <c r="H15" s="39"/>
      <c r="I15" s="39"/>
      <c r="J15" s="39"/>
      <c r="K15" s="170">
        <f t="shared" ref="K15:K31" si="7">F15+G15+H15+I15+J15</f>
        <v>328.9</v>
      </c>
      <c r="L15" s="243" t="str">
        <f t="shared" si="4"/>
        <v>OK</v>
      </c>
      <c r="P15" s="36"/>
      <c r="R15" s="36"/>
    </row>
    <row r="16" spans="1:18" ht="15.75" thickBot="1" x14ac:dyDescent="0.3">
      <c r="A16" s="3"/>
      <c r="B16" s="92" t="s">
        <v>32</v>
      </c>
      <c r="C16" s="93" t="s">
        <v>10</v>
      </c>
      <c r="D16" s="160" t="s">
        <v>41</v>
      </c>
      <c r="E16" s="169">
        <v>2</v>
      </c>
      <c r="F16" s="39">
        <f t="shared" si="5"/>
        <v>572</v>
      </c>
      <c r="G16" s="39">
        <f t="shared" si="6"/>
        <v>85.8</v>
      </c>
      <c r="H16" s="39"/>
      <c r="I16" s="39"/>
      <c r="J16" s="39"/>
      <c r="K16" s="170">
        <f t="shared" si="7"/>
        <v>657.8</v>
      </c>
      <c r="L16" s="243" t="str">
        <f t="shared" si="4"/>
        <v>OK</v>
      </c>
      <c r="P16" s="36"/>
      <c r="R16" s="36"/>
    </row>
    <row r="17" spans="1:18" ht="15.75" thickBot="1" x14ac:dyDescent="0.3">
      <c r="A17" s="3"/>
      <c r="B17" s="92" t="s">
        <v>33</v>
      </c>
      <c r="C17" s="93" t="s">
        <v>10</v>
      </c>
      <c r="D17" s="160" t="s">
        <v>41</v>
      </c>
      <c r="E17" s="169">
        <v>1</v>
      </c>
      <c r="F17" s="39">
        <f t="shared" si="5"/>
        <v>286</v>
      </c>
      <c r="G17" s="39">
        <f t="shared" si="6"/>
        <v>42.9</v>
      </c>
      <c r="H17" s="39"/>
      <c r="I17" s="39"/>
      <c r="J17" s="39"/>
      <c r="K17" s="170">
        <f t="shared" si="7"/>
        <v>328.9</v>
      </c>
      <c r="L17" s="243" t="str">
        <f t="shared" si="4"/>
        <v>OK</v>
      </c>
      <c r="P17" s="36"/>
      <c r="R17" s="36"/>
    </row>
    <row r="18" spans="1:18" s="40" customFormat="1" ht="15.75" thickBot="1" x14ac:dyDescent="0.3">
      <c r="A18" s="3"/>
      <c r="B18" s="92" t="s">
        <v>34</v>
      </c>
      <c r="C18" s="93" t="s">
        <v>10</v>
      </c>
      <c r="D18" s="160" t="s">
        <v>41</v>
      </c>
      <c r="E18" s="169"/>
      <c r="F18" s="39">
        <f t="shared" si="5"/>
        <v>0</v>
      </c>
      <c r="G18" s="39">
        <f t="shared" si="6"/>
        <v>0</v>
      </c>
      <c r="H18" s="39"/>
      <c r="I18" s="39"/>
      <c r="J18" s="39"/>
      <c r="K18" s="170">
        <f t="shared" si="7"/>
        <v>0</v>
      </c>
      <c r="L18" s="243" t="str">
        <f t="shared" si="4"/>
        <v>OK</v>
      </c>
      <c r="O18"/>
      <c r="P18" s="36"/>
      <c r="Q18"/>
      <c r="R18" s="36"/>
    </row>
    <row r="19" spans="1:18" ht="15.75" thickBot="1" x14ac:dyDescent="0.3">
      <c r="A19" s="3"/>
      <c r="B19" s="92" t="s">
        <v>35</v>
      </c>
      <c r="C19" s="93" t="s">
        <v>10</v>
      </c>
      <c r="D19" s="160" t="s">
        <v>41</v>
      </c>
      <c r="E19" s="169"/>
      <c r="F19" s="39">
        <f t="shared" si="5"/>
        <v>0</v>
      </c>
      <c r="G19" s="39">
        <f t="shared" si="6"/>
        <v>0</v>
      </c>
      <c r="H19" s="39"/>
      <c r="I19" s="39"/>
      <c r="J19" s="39"/>
      <c r="K19" s="170">
        <f t="shared" si="7"/>
        <v>0</v>
      </c>
      <c r="L19" s="243" t="str">
        <f t="shared" si="4"/>
        <v>OK</v>
      </c>
      <c r="P19" s="36"/>
      <c r="R19" s="36"/>
    </row>
    <row r="20" spans="1:18" ht="15.75" thickBot="1" x14ac:dyDescent="0.3">
      <c r="A20" s="3"/>
      <c r="B20" s="92" t="s">
        <v>12</v>
      </c>
      <c r="C20" s="93" t="s">
        <v>10</v>
      </c>
      <c r="D20" s="160" t="s">
        <v>41</v>
      </c>
      <c r="E20" s="169">
        <v>8</v>
      </c>
      <c r="F20" s="39">
        <f t="shared" si="5"/>
        <v>2288</v>
      </c>
      <c r="G20" s="39">
        <f t="shared" si="6"/>
        <v>343.2</v>
      </c>
      <c r="H20" s="39">
        <f>I2*2</f>
        <v>1200</v>
      </c>
      <c r="I20" s="39"/>
      <c r="J20" s="39"/>
      <c r="K20" s="170">
        <f t="shared" si="7"/>
        <v>3831.2</v>
      </c>
      <c r="L20" s="243" t="str">
        <f t="shared" si="4"/>
        <v>OK</v>
      </c>
      <c r="P20" s="36"/>
      <c r="R20" s="36"/>
    </row>
    <row r="21" spans="1:18" ht="15.75" thickBot="1" x14ac:dyDescent="0.3">
      <c r="A21" s="3"/>
      <c r="B21" s="92"/>
      <c r="C21" s="93"/>
      <c r="D21" s="160"/>
      <c r="E21" s="169"/>
      <c r="F21" s="39">
        <f t="shared" si="5"/>
        <v>0</v>
      </c>
      <c r="G21" s="39">
        <f t="shared" si="6"/>
        <v>0</v>
      </c>
      <c r="H21" s="39"/>
      <c r="I21" s="39"/>
      <c r="J21" s="39"/>
      <c r="K21" s="170">
        <f t="shared" si="7"/>
        <v>0</v>
      </c>
      <c r="L21" s="243" t="str">
        <f t="shared" si="4"/>
        <v>OK</v>
      </c>
      <c r="P21" s="36"/>
      <c r="R21" s="36"/>
    </row>
    <row r="22" spans="1:18" ht="15.75" thickBot="1" x14ac:dyDescent="0.3">
      <c r="A22" s="14"/>
      <c r="B22" s="48" t="s">
        <v>36</v>
      </c>
      <c r="C22" s="85"/>
      <c r="D22" s="163"/>
      <c r="E22" s="173"/>
      <c r="F22" s="15"/>
      <c r="G22" s="15"/>
      <c r="H22" s="15"/>
      <c r="I22" s="15"/>
      <c r="J22" s="15"/>
      <c r="K22" s="174"/>
      <c r="L22" s="243" t="str">
        <f t="shared" si="4"/>
        <v>OK</v>
      </c>
      <c r="P22" s="36"/>
      <c r="R22" s="36"/>
    </row>
    <row r="23" spans="1:18" ht="15.75" thickBot="1" x14ac:dyDescent="0.3">
      <c r="A23" s="3"/>
      <c r="B23" s="92" t="s">
        <v>37</v>
      </c>
      <c r="C23" s="93" t="s">
        <v>10</v>
      </c>
      <c r="D23" s="160" t="s">
        <v>41</v>
      </c>
      <c r="E23" s="169">
        <v>30</v>
      </c>
      <c r="F23" s="39">
        <f t="shared" si="5"/>
        <v>8580</v>
      </c>
      <c r="G23" s="39">
        <f t="shared" si="6"/>
        <v>1287</v>
      </c>
      <c r="H23" s="39"/>
      <c r="I23" s="39"/>
      <c r="J23" s="39"/>
      <c r="K23" s="170">
        <f t="shared" si="7"/>
        <v>9867</v>
      </c>
      <c r="L23" s="243" t="str">
        <f t="shared" si="4"/>
        <v>OK</v>
      </c>
      <c r="P23" s="36"/>
      <c r="R23" s="36"/>
    </row>
    <row r="24" spans="1:18" ht="15.75" customHeight="1" thickBot="1" x14ac:dyDescent="0.3">
      <c r="A24" s="3"/>
      <c r="B24" s="92" t="s">
        <v>43</v>
      </c>
      <c r="C24" s="93" t="s">
        <v>10</v>
      </c>
      <c r="D24" s="160" t="s">
        <v>41</v>
      </c>
      <c r="E24" s="169">
        <v>15</v>
      </c>
      <c r="F24" s="39">
        <f t="shared" si="5"/>
        <v>4290</v>
      </c>
      <c r="G24" s="39">
        <f t="shared" si="6"/>
        <v>643.5</v>
      </c>
      <c r="H24" s="39">
        <f>I2*5</f>
        <v>3000</v>
      </c>
      <c r="I24" s="39"/>
      <c r="J24" s="39"/>
      <c r="K24" s="170">
        <f t="shared" si="7"/>
        <v>7933.5</v>
      </c>
      <c r="L24" s="243" t="str">
        <f t="shared" si="4"/>
        <v>OK</v>
      </c>
      <c r="P24" s="36"/>
      <c r="R24" s="36"/>
    </row>
    <row r="25" spans="1:18" ht="15.75" thickBot="1" x14ac:dyDescent="0.3">
      <c r="A25" s="3"/>
      <c r="B25" s="92"/>
      <c r="C25" s="93"/>
      <c r="D25" s="160"/>
      <c r="E25" s="169"/>
      <c r="F25" s="39">
        <f t="shared" si="5"/>
        <v>0</v>
      </c>
      <c r="G25" s="39">
        <f t="shared" si="6"/>
        <v>0</v>
      </c>
      <c r="H25" s="39"/>
      <c r="I25" s="39"/>
      <c r="J25" s="39"/>
      <c r="K25" s="170">
        <f t="shared" si="7"/>
        <v>0</v>
      </c>
      <c r="L25" s="243" t="str">
        <f t="shared" si="4"/>
        <v>OK</v>
      </c>
      <c r="P25" s="36"/>
      <c r="R25" s="36"/>
    </row>
    <row r="26" spans="1:18" ht="15.75" thickBot="1" x14ac:dyDescent="0.3">
      <c r="A26" s="14"/>
      <c r="B26" s="48" t="s">
        <v>38</v>
      </c>
      <c r="C26" s="85"/>
      <c r="D26" s="163"/>
      <c r="E26" s="173"/>
      <c r="F26" s="15"/>
      <c r="G26" s="15"/>
      <c r="H26" s="15"/>
      <c r="I26" s="15"/>
      <c r="J26" s="15"/>
      <c r="K26" s="174"/>
      <c r="L26" s="243" t="str">
        <f t="shared" si="4"/>
        <v>OK</v>
      </c>
      <c r="P26" s="36"/>
      <c r="R26" s="36"/>
    </row>
    <row r="27" spans="1:18" ht="15.75" thickBot="1" x14ac:dyDescent="0.3">
      <c r="A27" s="3"/>
      <c r="B27" s="41" t="s">
        <v>259</v>
      </c>
      <c r="C27" s="93" t="s">
        <v>10</v>
      </c>
      <c r="D27" s="160" t="s">
        <v>41</v>
      </c>
      <c r="E27" s="169">
        <v>8</v>
      </c>
      <c r="F27" s="39">
        <f t="shared" si="5"/>
        <v>2288</v>
      </c>
      <c r="G27" s="39">
        <f t="shared" si="6"/>
        <v>343.2</v>
      </c>
      <c r="H27" s="39"/>
      <c r="I27" s="39"/>
      <c r="J27" s="39"/>
      <c r="K27" s="170">
        <f t="shared" si="7"/>
        <v>2631.2</v>
      </c>
      <c r="L27" s="243" t="str">
        <f t="shared" si="4"/>
        <v>OK</v>
      </c>
      <c r="O27" s="42"/>
      <c r="P27" s="43"/>
      <c r="Q27" s="40"/>
      <c r="R27" s="44"/>
    </row>
    <row r="28" spans="1:18" s="40" customFormat="1" ht="15.75" thickBot="1" x14ac:dyDescent="0.3">
      <c r="A28" s="3"/>
      <c r="B28" s="92" t="s">
        <v>156</v>
      </c>
      <c r="C28" s="93" t="s">
        <v>10</v>
      </c>
      <c r="D28" s="160" t="s">
        <v>41</v>
      </c>
      <c r="E28" s="169">
        <v>35</v>
      </c>
      <c r="F28" s="39">
        <f t="shared" si="5"/>
        <v>10010</v>
      </c>
      <c r="G28" s="39">
        <f t="shared" si="6"/>
        <v>1501.5</v>
      </c>
      <c r="H28" s="39"/>
      <c r="I28" s="39"/>
      <c r="J28" s="39"/>
      <c r="K28" s="170">
        <f t="shared" si="7"/>
        <v>11511.5</v>
      </c>
      <c r="L28" s="243" t="str">
        <f t="shared" si="4"/>
        <v>OK</v>
      </c>
      <c r="O28"/>
      <c r="P28" s="36"/>
      <c r="Q28"/>
      <c r="R28" s="36"/>
    </row>
    <row r="29" spans="1:18" ht="16.5" customHeight="1" thickBot="1" x14ac:dyDescent="0.3">
      <c r="A29" s="3"/>
      <c r="B29" s="92" t="s">
        <v>126</v>
      </c>
      <c r="C29" s="93" t="s">
        <v>10</v>
      </c>
      <c r="D29" s="160" t="s">
        <v>41</v>
      </c>
      <c r="E29" s="169">
        <v>7</v>
      </c>
      <c r="F29" s="39">
        <f t="shared" si="5"/>
        <v>2002</v>
      </c>
      <c r="G29" s="39">
        <f t="shared" si="6"/>
        <v>300.3</v>
      </c>
      <c r="H29" s="39"/>
      <c r="I29" s="39"/>
      <c r="J29" s="39"/>
      <c r="K29" s="170">
        <f t="shared" si="7"/>
        <v>2302.3000000000002</v>
      </c>
      <c r="L29" s="243" t="str">
        <f t="shared" si="4"/>
        <v>OK</v>
      </c>
      <c r="P29" s="36"/>
      <c r="R29" s="36"/>
    </row>
    <row r="30" spans="1:18" ht="15.75" thickBot="1" x14ac:dyDescent="0.3">
      <c r="A30" s="3"/>
      <c r="B30" s="92" t="s">
        <v>40</v>
      </c>
      <c r="C30" s="93" t="s">
        <v>10</v>
      </c>
      <c r="D30" s="160" t="s">
        <v>41</v>
      </c>
      <c r="E30" s="169">
        <v>2</v>
      </c>
      <c r="F30" s="39">
        <f t="shared" si="5"/>
        <v>572</v>
      </c>
      <c r="G30" s="39">
        <f t="shared" si="6"/>
        <v>85.8</v>
      </c>
      <c r="H30" s="39"/>
      <c r="I30" s="39"/>
      <c r="J30" s="39"/>
      <c r="K30" s="170">
        <f t="shared" si="7"/>
        <v>657.8</v>
      </c>
      <c r="L30" s="243" t="str">
        <f t="shared" si="4"/>
        <v>OK</v>
      </c>
      <c r="P30" s="36"/>
      <c r="R30" s="36"/>
    </row>
    <row r="31" spans="1:18" ht="15.75" thickBot="1" x14ac:dyDescent="0.3">
      <c r="A31" s="3"/>
      <c r="B31" s="92"/>
      <c r="C31" s="93"/>
      <c r="D31" s="160"/>
      <c r="E31" s="169"/>
      <c r="F31" s="39">
        <f t="shared" si="5"/>
        <v>0</v>
      </c>
      <c r="G31" s="39">
        <f t="shared" si="6"/>
        <v>0</v>
      </c>
      <c r="H31" s="39"/>
      <c r="I31" s="39"/>
      <c r="J31" s="39"/>
      <c r="K31" s="170">
        <f t="shared" si="7"/>
        <v>0</v>
      </c>
      <c r="L31" s="243" t="str">
        <f t="shared" si="4"/>
        <v>OK</v>
      </c>
      <c r="P31" s="36"/>
      <c r="R31" s="36"/>
    </row>
    <row r="32" spans="1:18" ht="16.5" thickBot="1" x14ac:dyDescent="0.3">
      <c r="A32" s="1"/>
      <c r="B32" s="78" t="s">
        <v>83</v>
      </c>
      <c r="C32" s="2"/>
      <c r="D32" s="162"/>
      <c r="E32" s="171"/>
      <c r="F32" s="50">
        <f t="shared" ref="F32:K32" si="8">SUM(F14:F31)</f>
        <v>31174</v>
      </c>
      <c r="G32" s="50">
        <f t="shared" si="8"/>
        <v>4676.1000000000004</v>
      </c>
      <c r="H32" s="50">
        <f t="shared" si="8"/>
        <v>4200</v>
      </c>
      <c r="I32" s="50">
        <f t="shared" si="8"/>
        <v>0</v>
      </c>
      <c r="J32" s="50">
        <f t="shared" si="8"/>
        <v>0</v>
      </c>
      <c r="K32" s="175">
        <f t="shared" si="8"/>
        <v>40050.100000000006</v>
      </c>
      <c r="L32" s="243" t="str">
        <f t="shared" si="4"/>
        <v>OK</v>
      </c>
      <c r="P32" s="36"/>
      <c r="R32" s="36"/>
    </row>
    <row r="33" spans="1:18" ht="16.5" thickBot="1" x14ac:dyDescent="0.3">
      <c r="A33" s="4"/>
      <c r="B33" s="79" t="s">
        <v>67</v>
      </c>
      <c r="C33" s="150"/>
      <c r="D33" s="6"/>
      <c r="E33" s="176"/>
      <c r="F33" s="6"/>
      <c r="G33" s="6"/>
      <c r="H33" s="6"/>
      <c r="I33" s="6"/>
      <c r="J33" s="6"/>
      <c r="K33" s="177"/>
      <c r="L33" s="243" t="str">
        <f t="shared" si="4"/>
        <v>OK</v>
      </c>
      <c r="P33" s="36"/>
      <c r="R33" s="36"/>
    </row>
    <row r="34" spans="1:18" ht="15.75" thickBot="1" x14ac:dyDescent="0.3">
      <c r="A34" s="17"/>
      <c r="B34" s="28" t="s">
        <v>44</v>
      </c>
      <c r="C34" s="115"/>
      <c r="D34" s="164"/>
      <c r="E34" s="178"/>
      <c r="F34" s="18"/>
      <c r="G34" s="18"/>
      <c r="H34" s="18"/>
      <c r="I34" s="18"/>
      <c r="J34" s="18"/>
      <c r="K34" s="179"/>
      <c r="L34" s="243" t="str">
        <f t="shared" si="4"/>
        <v>OK</v>
      </c>
      <c r="P34" s="36"/>
      <c r="R34" s="36"/>
    </row>
    <row r="35" spans="1:18" ht="15.75" thickBot="1" x14ac:dyDescent="0.3">
      <c r="A35" s="3"/>
      <c r="B35" s="41" t="s">
        <v>250</v>
      </c>
      <c r="C35" s="226" t="s">
        <v>251</v>
      </c>
      <c r="D35" s="225" t="s">
        <v>41</v>
      </c>
      <c r="E35" s="169">
        <v>1</v>
      </c>
      <c r="F35" s="39">
        <f t="shared" ref="F35:F39" si="9">E35*$C$2</f>
        <v>286</v>
      </c>
      <c r="G35" s="39">
        <f t="shared" ref="G35:G39" si="10">F35*0.15</f>
        <v>42.9</v>
      </c>
      <c r="H35" s="39"/>
      <c r="I35" s="39"/>
      <c r="J35" s="39"/>
      <c r="K35" s="170">
        <f t="shared" ref="K35:K39" si="11">F35+G35+H35+I35+J35</f>
        <v>328.9</v>
      </c>
      <c r="L35" s="243" t="str">
        <f t="shared" si="4"/>
        <v>OK</v>
      </c>
    </row>
    <row r="36" spans="1:18" ht="17.25" customHeight="1" thickBot="1" x14ac:dyDescent="0.3">
      <c r="A36" s="3"/>
      <c r="B36" s="41" t="s">
        <v>47</v>
      </c>
      <c r="C36" s="226" t="s">
        <v>10</v>
      </c>
      <c r="D36" s="225" t="s">
        <v>41</v>
      </c>
      <c r="E36" s="169">
        <v>3</v>
      </c>
      <c r="F36" s="39">
        <f t="shared" si="9"/>
        <v>858</v>
      </c>
      <c r="G36" s="39">
        <f t="shared" si="10"/>
        <v>128.69999999999999</v>
      </c>
      <c r="H36" s="39">
        <f>I2</f>
        <v>600</v>
      </c>
      <c r="I36" s="39"/>
      <c r="J36" s="39"/>
      <c r="K36" s="170">
        <f t="shared" si="11"/>
        <v>1586.7</v>
      </c>
      <c r="L36" s="243" t="str">
        <f t="shared" si="4"/>
        <v>OK</v>
      </c>
    </row>
    <row r="37" spans="1:18" ht="30.75" thickBot="1" x14ac:dyDescent="0.3">
      <c r="A37" s="3"/>
      <c r="B37" s="41" t="s">
        <v>50</v>
      </c>
      <c r="C37" s="226" t="s">
        <v>251</v>
      </c>
      <c r="D37" s="225" t="s">
        <v>41</v>
      </c>
      <c r="E37" s="169">
        <v>4</v>
      </c>
      <c r="F37" s="39">
        <f t="shared" si="9"/>
        <v>1144</v>
      </c>
      <c r="G37" s="39">
        <f t="shared" si="10"/>
        <v>171.6</v>
      </c>
      <c r="H37" s="39"/>
      <c r="I37" s="39">
        <v>2000</v>
      </c>
      <c r="J37" s="39"/>
      <c r="K37" s="170">
        <f t="shared" si="11"/>
        <v>3315.6</v>
      </c>
      <c r="L37" s="243" t="str">
        <f t="shared" si="4"/>
        <v>OK</v>
      </c>
    </row>
    <row r="38" spans="1:18" ht="15.75" thickBot="1" x14ac:dyDescent="0.3">
      <c r="A38" s="3"/>
      <c r="B38" s="41" t="s">
        <v>261</v>
      </c>
      <c r="C38" s="226" t="s">
        <v>251</v>
      </c>
      <c r="D38" s="225" t="s">
        <v>41</v>
      </c>
      <c r="E38" s="169">
        <v>2</v>
      </c>
      <c r="F38" s="39">
        <f t="shared" si="9"/>
        <v>572</v>
      </c>
      <c r="G38" s="39">
        <f t="shared" si="10"/>
        <v>85.8</v>
      </c>
      <c r="H38" s="39"/>
      <c r="I38" s="39">
        <v>300</v>
      </c>
      <c r="J38" s="39"/>
      <c r="K38" s="170">
        <f t="shared" si="11"/>
        <v>957.8</v>
      </c>
      <c r="L38" s="243" t="str">
        <f t="shared" si="4"/>
        <v>OK</v>
      </c>
    </row>
    <row r="39" spans="1:18" ht="15.75" thickBot="1" x14ac:dyDescent="0.3">
      <c r="A39" s="3"/>
      <c r="B39" s="41"/>
      <c r="C39" s="122"/>
      <c r="D39" s="160"/>
      <c r="E39" s="169"/>
      <c r="F39" s="39">
        <f t="shared" si="9"/>
        <v>0</v>
      </c>
      <c r="G39" s="39">
        <f t="shared" si="10"/>
        <v>0</v>
      </c>
      <c r="H39" s="39"/>
      <c r="I39" s="39"/>
      <c r="J39" s="39"/>
      <c r="K39" s="170">
        <f t="shared" si="11"/>
        <v>0</v>
      </c>
      <c r="L39" s="243" t="str">
        <f t="shared" si="4"/>
        <v>OK</v>
      </c>
    </row>
    <row r="40" spans="1:18" ht="15.75" thickBot="1" x14ac:dyDescent="0.3">
      <c r="A40" s="17"/>
      <c r="B40" s="28" t="s">
        <v>52</v>
      </c>
      <c r="C40" s="115"/>
      <c r="D40" s="20"/>
      <c r="E40" s="178"/>
      <c r="F40" s="18"/>
      <c r="G40" s="18"/>
      <c r="H40" s="18"/>
      <c r="I40" s="18"/>
      <c r="J40" s="18"/>
      <c r="K40" s="179"/>
      <c r="L40" s="243" t="str">
        <f t="shared" si="4"/>
        <v>OK</v>
      </c>
    </row>
    <row r="41" spans="1:18" ht="15.75" thickBot="1" x14ac:dyDescent="0.3">
      <c r="A41" s="3"/>
      <c r="B41" s="41" t="s">
        <v>253</v>
      </c>
      <c r="C41" s="226" t="s">
        <v>251</v>
      </c>
      <c r="D41" s="225" t="s">
        <v>41</v>
      </c>
      <c r="E41" s="169">
        <v>7</v>
      </c>
      <c r="F41" s="39">
        <f t="shared" ref="F41:F44" si="12">E41*$C$2</f>
        <v>2002</v>
      </c>
      <c r="G41" s="39">
        <f t="shared" ref="G41:G44" si="13">F41*0.15</f>
        <v>300.3</v>
      </c>
      <c r="H41" s="39"/>
      <c r="I41" s="39"/>
      <c r="J41" s="39"/>
      <c r="K41" s="170">
        <f t="shared" ref="K41:K44" si="14">F41+G41+H41+I41+J41</f>
        <v>2302.3000000000002</v>
      </c>
      <c r="L41" s="243" t="str">
        <f t="shared" si="4"/>
        <v>OK</v>
      </c>
    </row>
    <row r="42" spans="1:18" ht="15.75" thickBot="1" x14ac:dyDescent="0.3">
      <c r="A42" s="3"/>
      <c r="B42" s="41" t="s">
        <v>54</v>
      </c>
      <c r="C42" s="226" t="s">
        <v>251</v>
      </c>
      <c r="D42" s="225" t="s">
        <v>41</v>
      </c>
      <c r="E42" s="169">
        <v>3</v>
      </c>
      <c r="F42" s="39">
        <f t="shared" si="12"/>
        <v>858</v>
      </c>
      <c r="G42" s="39">
        <f t="shared" si="13"/>
        <v>128.69999999999999</v>
      </c>
      <c r="H42" s="39"/>
      <c r="I42" s="39"/>
      <c r="J42" s="39"/>
      <c r="K42" s="170">
        <f t="shared" si="14"/>
        <v>986.7</v>
      </c>
      <c r="L42" s="243" t="str">
        <f t="shared" si="4"/>
        <v>OK</v>
      </c>
    </row>
    <row r="43" spans="1:18" ht="15.75" thickBot="1" x14ac:dyDescent="0.3">
      <c r="A43" s="3"/>
      <c r="B43" s="41"/>
      <c r="C43" s="122"/>
      <c r="D43" s="7"/>
      <c r="E43" s="169"/>
      <c r="F43" s="39">
        <f t="shared" si="12"/>
        <v>0</v>
      </c>
      <c r="G43" s="39">
        <f t="shared" si="13"/>
        <v>0</v>
      </c>
      <c r="H43" s="39"/>
      <c r="I43" s="39"/>
      <c r="J43" s="39"/>
      <c r="K43" s="170">
        <f t="shared" si="14"/>
        <v>0</v>
      </c>
      <c r="L43" s="243" t="str">
        <f t="shared" si="4"/>
        <v>OK</v>
      </c>
    </row>
    <row r="44" spans="1:18" ht="15.75" thickBot="1" x14ac:dyDescent="0.3">
      <c r="A44" s="3"/>
      <c r="B44" s="41"/>
      <c r="C44" s="122"/>
      <c r="D44" s="7"/>
      <c r="E44" s="169"/>
      <c r="F44" s="39">
        <f t="shared" si="12"/>
        <v>0</v>
      </c>
      <c r="G44" s="39">
        <f t="shared" si="13"/>
        <v>0</v>
      </c>
      <c r="H44" s="39"/>
      <c r="I44" s="39"/>
      <c r="J44" s="39"/>
      <c r="K44" s="170">
        <f t="shared" si="14"/>
        <v>0</v>
      </c>
      <c r="L44" s="243" t="str">
        <f t="shared" si="4"/>
        <v>OK</v>
      </c>
    </row>
    <row r="45" spans="1:18" ht="15.75" thickBot="1" x14ac:dyDescent="0.3">
      <c r="A45" s="17"/>
      <c r="B45" s="28" t="s">
        <v>55</v>
      </c>
      <c r="C45" s="115"/>
      <c r="D45" s="20"/>
      <c r="E45" s="178"/>
      <c r="F45" s="18"/>
      <c r="G45" s="18"/>
      <c r="H45" s="18"/>
      <c r="I45" s="18"/>
      <c r="J45" s="18"/>
      <c r="K45" s="179"/>
      <c r="L45" s="243" t="str">
        <f t="shared" si="4"/>
        <v>OK</v>
      </c>
    </row>
    <row r="46" spans="1:18" ht="15.75" thickBot="1" x14ac:dyDescent="0.3">
      <c r="A46" s="3"/>
      <c r="B46" s="41" t="s">
        <v>56</v>
      </c>
      <c r="C46" s="226" t="s">
        <v>256</v>
      </c>
      <c r="D46" s="225" t="s">
        <v>271</v>
      </c>
      <c r="E46" s="169"/>
      <c r="F46" s="39">
        <f t="shared" ref="F46:F49" si="15">E46*$C$2</f>
        <v>0</v>
      </c>
      <c r="G46" s="39">
        <f t="shared" ref="G46:G49" si="16">F46*0.15</f>
        <v>0</v>
      </c>
      <c r="H46" s="39"/>
      <c r="I46" s="39"/>
      <c r="J46" s="39"/>
      <c r="K46" s="170">
        <f t="shared" ref="K46:K49" si="17">F46+G46+H46+I46+J46</f>
        <v>0</v>
      </c>
      <c r="L46" s="243" t="str">
        <f t="shared" si="4"/>
        <v>OK</v>
      </c>
    </row>
    <row r="47" spans="1:18" ht="30.75" thickBot="1" x14ac:dyDescent="0.3">
      <c r="A47" s="3"/>
      <c r="B47" s="41" t="s">
        <v>383</v>
      </c>
      <c r="C47" s="226" t="s">
        <v>251</v>
      </c>
      <c r="D47" s="225" t="s">
        <v>41</v>
      </c>
      <c r="E47" s="169">
        <v>3</v>
      </c>
      <c r="F47" s="39">
        <f t="shared" si="15"/>
        <v>858</v>
      </c>
      <c r="G47" s="39">
        <f t="shared" si="16"/>
        <v>128.69999999999999</v>
      </c>
      <c r="H47" s="39">
        <f>I2</f>
        <v>600</v>
      </c>
      <c r="I47" s="39"/>
      <c r="J47" s="39"/>
      <c r="K47" s="170">
        <f t="shared" si="17"/>
        <v>1586.7</v>
      </c>
      <c r="L47" s="243" t="str">
        <f t="shared" si="4"/>
        <v>OK</v>
      </c>
    </row>
    <row r="48" spans="1:18" ht="30" customHeight="1" thickBot="1" x14ac:dyDescent="0.3">
      <c r="A48" s="3"/>
      <c r="B48" s="41" t="s">
        <v>382</v>
      </c>
      <c r="C48" s="226" t="s">
        <v>251</v>
      </c>
      <c r="D48" s="225" t="s">
        <v>41</v>
      </c>
      <c r="E48" s="169">
        <v>4</v>
      </c>
      <c r="F48" s="39">
        <f t="shared" si="15"/>
        <v>1144</v>
      </c>
      <c r="G48" s="39">
        <f t="shared" si="16"/>
        <v>171.6</v>
      </c>
      <c r="H48" s="39">
        <f>I2</f>
        <v>600</v>
      </c>
      <c r="I48" s="39"/>
      <c r="J48" s="39"/>
      <c r="K48" s="170">
        <f t="shared" si="17"/>
        <v>1915.6</v>
      </c>
      <c r="L48" s="243" t="str">
        <f t="shared" si="4"/>
        <v>OK</v>
      </c>
    </row>
    <row r="49" spans="1:12" ht="15.75" thickBot="1" x14ac:dyDescent="0.3">
      <c r="A49" s="3"/>
      <c r="B49" s="41"/>
      <c r="C49" s="93"/>
      <c r="D49" s="7"/>
      <c r="E49" s="169"/>
      <c r="F49" s="39">
        <f t="shared" si="15"/>
        <v>0</v>
      </c>
      <c r="G49" s="39">
        <f t="shared" si="16"/>
        <v>0</v>
      </c>
      <c r="H49" s="39"/>
      <c r="I49" s="39"/>
      <c r="J49" s="39"/>
      <c r="K49" s="170">
        <f t="shared" si="17"/>
        <v>0</v>
      </c>
      <c r="L49" s="243" t="str">
        <f t="shared" si="4"/>
        <v>OK</v>
      </c>
    </row>
    <row r="50" spans="1:12" ht="15.75" thickBot="1" x14ac:dyDescent="0.3">
      <c r="A50" s="17"/>
      <c r="B50" s="28" t="s">
        <v>62</v>
      </c>
      <c r="C50" s="115"/>
      <c r="D50" s="20"/>
      <c r="E50" s="178"/>
      <c r="F50" s="18"/>
      <c r="G50" s="18"/>
      <c r="H50" s="18"/>
      <c r="I50" s="18"/>
      <c r="J50" s="18"/>
      <c r="K50" s="179"/>
      <c r="L50" s="243" t="str">
        <f t="shared" si="4"/>
        <v>OK</v>
      </c>
    </row>
    <row r="51" spans="1:12" ht="29.25" customHeight="1" thickBot="1" x14ac:dyDescent="0.3">
      <c r="A51" s="3"/>
      <c r="B51" s="41" t="s">
        <v>59</v>
      </c>
      <c r="C51" s="226" t="s">
        <v>251</v>
      </c>
      <c r="D51" s="225" t="s">
        <v>263</v>
      </c>
      <c r="E51" s="169">
        <v>4</v>
      </c>
      <c r="F51" s="39">
        <f t="shared" ref="F51:F60" si="18">E51*$C$2</f>
        <v>1144</v>
      </c>
      <c r="G51" s="39">
        <f t="shared" ref="G51:G60" si="19">F51*0.15</f>
        <v>171.6</v>
      </c>
      <c r="H51" s="39"/>
      <c r="I51" s="39"/>
      <c r="J51" s="39"/>
      <c r="K51" s="170">
        <f t="shared" ref="K51:K60" si="20">F51+G51+H51+I51+J51</f>
        <v>1315.6</v>
      </c>
      <c r="L51" s="243" t="str">
        <f t="shared" si="4"/>
        <v>OK</v>
      </c>
    </row>
    <row r="52" spans="1:12" ht="15.75" thickBot="1" x14ac:dyDescent="0.3">
      <c r="A52" s="3"/>
      <c r="B52" s="41" t="s">
        <v>252</v>
      </c>
      <c r="C52" s="226" t="s">
        <v>251</v>
      </c>
      <c r="D52" s="225" t="s">
        <v>41</v>
      </c>
      <c r="E52" s="169">
        <v>5</v>
      </c>
      <c r="F52" s="39">
        <f t="shared" si="18"/>
        <v>1430</v>
      </c>
      <c r="G52" s="39">
        <f t="shared" si="19"/>
        <v>214.5</v>
      </c>
      <c r="H52" s="39"/>
      <c r="I52" s="39"/>
      <c r="J52" s="39"/>
      <c r="K52" s="170">
        <f t="shared" si="20"/>
        <v>1644.5</v>
      </c>
      <c r="L52" s="243" t="str">
        <f t="shared" si="4"/>
        <v>OK</v>
      </c>
    </row>
    <row r="53" spans="1:12" ht="15.75" thickBot="1" x14ac:dyDescent="0.3">
      <c r="A53" s="3"/>
      <c r="B53" s="41" t="s">
        <v>257</v>
      </c>
      <c r="C53" s="226" t="s">
        <v>251</v>
      </c>
      <c r="D53" s="225" t="s">
        <v>41</v>
      </c>
      <c r="E53" s="169">
        <v>3</v>
      </c>
      <c r="F53" s="39">
        <f t="shared" si="18"/>
        <v>858</v>
      </c>
      <c r="G53" s="39">
        <f t="shared" si="19"/>
        <v>128.69999999999999</v>
      </c>
      <c r="H53" s="39"/>
      <c r="I53" s="39"/>
      <c r="J53" s="39"/>
      <c r="K53" s="170">
        <f t="shared" si="20"/>
        <v>986.7</v>
      </c>
      <c r="L53" s="243" t="str">
        <f t="shared" si="4"/>
        <v>OK</v>
      </c>
    </row>
    <row r="54" spans="1:12" ht="31.5" customHeight="1" thickBot="1" x14ac:dyDescent="0.3">
      <c r="A54" s="3"/>
      <c r="B54" s="41" t="s">
        <v>230</v>
      </c>
      <c r="C54" s="226" t="s">
        <v>264</v>
      </c>
      <c r="D54" s="225" t="s">
        <v>41</v>
      </c>
      <c r="E54" s="169">
        <v>1</v>
      </c>
      <c r="F54" s="39">
        <f t="shared" si="18"/>
        <v>286</v>
      </c>
      <c r="G54" s="39">
        <f t="shared" si="19"/>
        <v>42.9</v>
      </c>
      <c r="H54" s="39"/>
      <c r="I54" s="39"/>
      <c r="J54" s="39"/>
      <c r="K54" s="170">
        <f t="shared" si="20"/>
        <v>328.9</v>
      </c>
      <c r="L54" s="243" t="str">
        <f t="shared" si="4"/>
        <v>OK</v>
      </c>
    </row>
    <row r="55" spans="1:12" ht="30.75" thickBot="1" x14ac:dyDescent="0.3">
      <c r="A55" s="3"/>
      <c r="B55" s="41" t="s">
        <v>310</v>
      </c>
      <c r="C55" s="226" t="s">
        <v>251</v>
      </c>
      <c r="D55" s="225" t="s">
        <v>41</v>
      </c>
      <c r="E55" s="169">
        <v>6</v>
      </c>
      <c r="F55" s="39">
        <f t="shared" si="18"/>
        <v>1716</v>
      </c>
      <c r="G55" s="39">
        <f t="shared" si="19"/>
        <v>257.39999999999998</v>
      </c>
      <c r="H55" s="39"/>
      <c r="I55" s="39">
        <v>3000</v>
      </c>
      <c r="J55" s="39"/>
      <c r="K55" s="170">
        <f t="shared" si="20"/>
        <v>4973.3999999999996</v>
      </c>
      <c r="L55" s="243" t="str">
        <f t="shared" si="4"/>
        <v>OK</v>
      </c>
    </row>
    <row r="56" spans="1:12" ht="15.75" thickBot="1" x14ac:dyDescent="0.3">
      <c r="A56" s="3"/>
      <c r="B56" s="41" t="s">
        <v>64</v>
      </c>
      <c r="C56" s="225" t="s">
        <v>251</v>
      </c>
      <c r="D56" s="225" t="s">
        <v>224</v>
      </c>
      <c r="E56" s="169">
        <v>3</v>
      </c>
      <c r="F56" s="39">
        <f t="shared" si="18"/>
        <v>858</v>
      </c>
      <c r="G56" s="39">
        <f t="shared" si="19"/>
        <v>128.69999999999999</v>
      </c>
      <c r="H56" s="39">
        <f>I2</f>
        <v>600</v>
      </c>
      <c r="I56" s="39">
        <f>I2*2</f>
        <v>1200</v>
      </c>
      <c r="J56" s="39"/>
      <c r="K56" s="170">
        <f t="shared" si="20"/>
        <v>2786.7</v>
      </c>
      <c r="L56" s="243" t="str">
        <f t="shared" si="4"/>
        <v>OK</v>
      </c>
    </row>
    <row r="57" spans="1:12" ht="15.75" thickBot="1" x14ac:dyDescent="0.3">
      <c r="A57" s="3"/>
      <c r="B57" s="41" t="s">
        <v>65</v>
      </c>
      <c r="C57" s="226" t="s">
        <v>270</v>
      </c>
      <c r="D57" s="225" t="s">
        <v>224</v>
      </c>
      <c r="E57" s="169">
        <v>3</v>
      </c>
      <c r="F57" s="39">
        <f t="shared" si="18"/>
        <v>858</v>
      </c>
      <c r="G57" s="39">
        <f t="shared" si="19"/>
        <v>128.69999999999999</v>
      </c>
      <c r="H57" s="39">
        <f>I2</f>
        <v>600</v>
      </c>
      <c r="I57" s="39"/>
      <c r="J57" s="39"/>
      <c r="K57" s="170">
        <f t="shared" si="20"/>
        <v>1586.7</v>
      </c>
      <c r="L57" s="243" t="str">
        <f t="shared" si="4"/>
        <v>OK</v>
      </c>
    </row>
    <row r="58" spans="1:12" ht="30.75" thickBot="1" x14ac:dyDescent="0.3">
      <c r="A58" s="3"/>
      <c r="B58" s="41" t="s">
        <v>312</v>
      </c>
      <c r="C58" s="226" t="s">
        <v>313</v>
      </c>
      <c r="D58" s="225" t="s">
        <v>314</v>
      </c>
      <c r="E58" s="169">
        <v>10</v>
      </c>
      <c r="F58" s="39">
        <f t="shared" si="18"/>
        <v>2860</v>
      </c>
      <c r="G58" s="39">
        <f t="shared" si="19"/>
        <v>429</v>
      </c>
      <c r="H58" s="39"/>
      <c r="I58" s="39">
        <v>2000</v>
      </c>
      <c r="J58" s="39"/>
      <c r="K58" s="170">
        <f t="shared" si="20"/>
        <v>5289</v>
      </c>
      <c r="L58" s="243" t="str">
        <f t="shared" si="4"/>
        <v>OK</v>
      </c>
    </row>
    <row r="59" spans="1:12" ht="15.75" thickBot="1" x14ac:dyDescent="0.3">
      <c r="A59" s="3"/>
      <c r="B59" s="41"/>
      <c r="C59" s="93"/>
      <c r="D59" s="7"/>
      <c r="E59" s="169"/>
      <c r="F59" s="39">
        <f t="shared" si="18"/>
        <v>0</v>
      </c>
      <c r="G59" s="39">
        <f t="shared" si="19"/>
        <v>0</v>
      </c>
      <c r="H59" s="39"/>
      <c r="I59" s="39"/>
      <c r="J59" s="39"/>
      <c r="K59" s="170">
        <f t="shared" si="20"/>
        <v>0</v>
      </c>
      <c r="L59" s="243" t="str">
        <f t="shared" si="4"/>
        <v>OK</v>
      </c>
    </row>
    <row r="60" spans="1:12" ht="15.75" thickBot="1" x14ac:dyDescent="0.3">
      <c r="A60" s="3"/>
      <c r="B60" s="41"/>
      <c r="C60" s="93"/>
      <c r="D60" s="7"/>
      <c r="E60" s="169"/>
      <c r="F60" s="39">
        <f t="shared" si="18"/>
        <v>0</v>
      </c>
      <c r="G60" s="39">
        <f t="shared" si="19"/>
        <v>0</v>
      </c>
      <c r="H60" s="39"/>
      <c r="I60" s="39"/>
      <c r="J60" s="39"/>
      <c r="K60" s="170">
        <f t="shared" si="20"/>
        <v>0</v>
      </c>
      <c r="L60" s="243" t="str">
        <f t="shared" si="4"/>
        <v>OK</v>
      </c>
    </row>
    <row r="61" spans="1:12" ht="16.5" thickBot="1" x14ac:dyDescent="0.3">
      <c r="A61" s="4"/>
      <c r="B61" s="25" t="s">
        <v>83</v>
      </c>
      <c r="C61" s="150"/>
      <c r="D61" s="6"/>
      <c r="E61" s="176"/>
      <c r="F61" s="51">
        <f>SUM(F35:F60)</f>
        <v>17732</v>
      </c>
      <c r="G61" s="51">
        <f t="shared" ref="G61:K61" si="21">SUM(G35:G60)</f>
        <v>2659.7999999999997</v>
      </c>
      <c r="H61" s="51">
        <f t="shared" si="21"/>
        <v>3000</v>
      </c>
      <c r="I61" s="51">
        <f t="shared" si="21"/>
        <v>8500</v>
      </c>
      <c r="J61" s="51">
        <f t="shared" si="21"/>
        <v>0</v>
      </c>
      <c r="K61" s="180">
        <f t="shared" si="21"/>
        <v>31891.800000000003</v>
      </c>
      <c r="L61" s="243" t="str">
        <f t="shared" si="4"/>
        <v>OK</v>
      </c>
    </row>
    <row r="62" spans="1:12" ht="16.5" thickBot="1" x14ac:dyDescent="0.3">
      <c r="A62" s="22"/>
      <c r="B62" s="49" t="s">
        <v>68</v>
      </c>
      <c r="C62" s="151"/>
      <c r="D62" s="24"/>
      <c r="E62" s="181"/>
      <c r="F62" s="22"/>
      <c r="G62" s="22"/>
      <c r="H62" s="22"/>
      <c r="I62" s="22"/>
      <c r="J62" s="22"/>
      <c r="K62" s="182"/>
      <c r="L62" s="243" t="str">
        <f t="shared" si="4"/>
        <v>OK</v>
      </c>
    </row>
    <row r="63" spans="1:12" ht="15.75" thickBot="1" x14ac:dyDescent="0.3">
      <c r="A63" s="80"/>
      <c r="B63" s="136" t="s">
        <v>316</v>
      </c>
      <c r="C63" s="136"/>
      <c r="D63" s="137"/>
      <c r="E63" s="183"/>
      <c r="F63" s="29"/>
      <c r="G63" s="29"/>
      <c r="H63" s="29"/>
      <c r="I63" s="29"/>
      <c r="J63" s="29"/>
      <c r="K63" s="184"/>
      <c r="L63" s="243" t="str">
        <f t="shared" si="4"/>
        <v>OK</v>
      </c>
    </row>
    <row r="64" spans="1:12" ht="15.75" thickBot="1" x14ac:dyDescent="0.3">
      <c r="A64" s="3"/>
      <c r="B64" s="41" t="s">
        <v>317</v>
      </c>
      <c r="C64" s="225" t="s">
        <v>223</v>
      </c>
      <c r="D64" s="225" t="s">
        <v>224</v>
      </c>
      <c r="E64" s="169">
        <v>2</v>
      </c>
      <c r="F64" s="39">
        <f t="shared" ref="F64:F68" si="22">E64*$C$2</f>
        <v>572</v>
      </c>
      <c r="G64" s="39">
        <f t="shared" ref="G64:G112" si="23">F64*0.15</f>
        <v>85.8</v>
      </c>
      <c r="H64" s="39"/>
      <c r="I64" s="39"/>
      <c r="J64" s="39"/>
      <c r="K64" s="170">
        <f t="shared" ref="K64:K112" si="24">F64+G64+H64+I64+J64</f>
        <v>657.8</v>
      </c>
      <c r="L64" s="243" t="str">
        <f t="shared" si="4"/>
        <v>OK</v>
      </c>
    </row>
    <row r="65" spans="1:12" ht="15.75" thickBot="1" x14ac:dyDescent="0.3">
      <c r="A65" s="3"/>
      <c r="B65" s="41" t="s">
        <v>225</v>
      </c>
      <c r="C65" s="225" t="s">
        <v>223</v>
      </c>
      <c r="D65" s="225" t="s">
        <v>224</v>
      </c>
      <c r="E65" s="169"/>
      <c r="F65" s="39">
        <f t="shared" si="22"/>
        <v>0</v>
      </c>
      <c r="G65" s="39">
        <f t="shared" si="23"/>
        <v>0</v>
      </c>
      <c r="H65" s="39"/>
      <c r="I65" s="39"/>
      <c r="J65" s="39"/>
      <c r="K65" s="170">
        <f t="shared" si="24"/>
        <v>0</v>
      </c>
      <c r="L65" s="243" t="str">
        <f t="shared" si="4"/>
        <v>OK</v>
      </c>
    </row>
    <row r="66" spans="1:12" ht="15.75" thickBot="1" x14ac:dyDescent="0.3">
      <c r="A66" s="3"/>
      <c r="B66" s="41" t="s">
        <v>226</v>
      </c>
      <c r="C66" s="225" t="s">
        <v>10</v>
      </c>
      <c r="D66" s="225" t="s">
        <v>224</v>
      </c>
      <c r="E66" s="169">
        <v>15</v>
      </c>
      <c r="F66" s="39">
        <f t="shared" si="22"/>
        <v>4290</v>
      </c>
      <c r="G66" s="39">
        <f t="shared" si="23"/>
        <v>643.5</v>
      </c>
      <c r="H66" s="39">
        <f>I2*5</f>
        <v>3000</v>
      </c>
      <c r="I66" s="39"/>
      <c r="J66" s="39"/>
      <c r="K66" s="170">
        <f t="shared" si="24"/>
        <v>7933.5</v>
      </c>
      <c r="L66" s="243" t="str">
        <f t="shared" si="4"/>
        <v>OK</v>
      </c>
    </row>
    <row r="67" spans="1:12" ht="15.75" thickBot="1" x14ac:dyDescent="0.3">
      <c r="A67" s="3"/>
      <c r="B67" s="41"/>
      <c r="C67" s="93"/>
      <c r="D67" s="7"/>
      <c r="E67" s="169"/>
      <c r="F67" s="39">
        <f t="shared" si="22"/>
        <v>0</v>
      </c>
      <c r="G67" s="39">
        <f t="shared" si="23"/>
        <v>0</v>
      </c>
      <c r="H67" s="39"/>
      <c r="I67" s="39"/>
      <c r="J67" s="39"/>
      <c r="K67" s="170">
        <f t="shared" si="24"/>
        <v>0</v>
      </c>
      <c r="L67" s="243" t="str">
        <f t="shared" si="4"/>
        <v>OK</v>
      </c>
    </row>
    <row r="68" spans="1:12" ht="15.75" thickBot="1" x14ac:dyDescent="0.3">
      <c r="A68" s="3"/>
      <c r="B68" s="41"/>
      <c r="C68" s="93"/>
      <c r="D68" s="7"/>
      <c r="E68" s="169"/>
      <c r="F68" s="39">
        <f t="shared" si="22"/>
        <v>0</v>
      </c>
      <c r="G68" s="39">
        <f t="shared" si="23"/>
        <v>0</v>
      </c>
      <c r="H68" s="39"/>
      <c r="I68" s="39"/>
      <c r="J68" s="39"/>
      <c r="K68" s="170">
        <f t="shared" si="24"/>
        <v>0</v>
      </c>
      <c r="L68" s="243" t="str">
        <f t="shared" si="4"/>
        <v>OK</v>
      </c>
    </row>
    <row r="69" spans="1:12" ht="15.75" thickBot="1" x14ac:dyDescent="0.3">
      <c r="A69" s="80"/>
      <c r="B69" s="136" t="s">
        <v>229</v>
      </c>
      <c r="C69" s="136"/>
      <c r="D69" s="137"/>
      <c r="E69" s="183"/>
      <c r="F69" s="29"/>
      <c r="G69" s="29"/>
      <c r="H69" s="29"/>
      <c r="I69" s="29"/>
      <c r="J69" s="29"/>
      <c r="K69" s="184"/>
      <c r="L69" s="243" t="str">
        <f t="shared" si="4"/>
        <v>OK</v>
      </c>
    </row>
    <row r="70" spans="1:12" ht="45.75" thickBot="1" x14ac:dyDescent="0.3">
      <c r="A70" s="3"/>
      <c r="B70" s="41" t="s">
        <v>319</v>
      </c>
      <c r="C70" s="225" t="s">
        <v>270</v>
      </c>
      <c r="D70" s="225" t="s">
        <v>320</v>
      </c>
      <c r="E70" s="169">
        <v>5</v>
      </c>
      <c r="F70" s="39">
        <f t="shared" ref="F70:F80" si="25">E70*$C$2</f>
        <v>1430</v>
      </c>
      <c r="G70" s="39">
        <f t="shared" ref="G70:G80" si="26">F70*0.15</f>
        <v>214.5</v>
      </c>
      <c r="H70" s="39"/>
      <c r="I70" s="39"/>
      <c r="J70" s="39"/>
      <c r="K70" s="170">
        <f t="shared" ref="K70:K80" si="27">F70+G70+H70+I70+J70</f>
        <v>1644.5</v>
      </c>
      <c r="L70" s="243" t="str">
        <f t="shared" si="4"/>
        <v>OK</v>
      </c>
    </row>
    <row r="71" spans="1:12" ht="45.75" thickBot="1" x14ac:dyDescent="0.3">
      <c r="A71" s="3"/>
      <c r="B71" s="41" t="s">
        <v>233</v>
      </c>
      <c r="C71" s="225" t="s">
        <v>270</v>
      </c>
      <c r="D71" s="225" t="s">
        <v>322</v>
      </c>
      <c r="E71" s="169">
        <v>4</v>
      </c>
      <c r="F71" s="39">
        <f t="shared" si="25"/>
        <v>1144</v>
      </c>
      <c r="G71" s="39">
        <f t="shared" si="26"/>
        <v>171.6</v>
      </c>
      <c r="H71" s="39"/>
      <c r="I71" s="39"/>
      <c r="J71" s="39"/>
      <c r="K71" s="170">
        <f t="shared" si="27"/>
        <v>1315.6</v>
      </c>
      <c r="L71" s="243" t="str">
        <f t="shared" si="4"/>
        <v>OK</v>
      </c>
    </row>
    <row r="72" spans="1:12" ht="15.75" thickBot="1" x14ac:dyDescent="0.3">
      <c r="A72" s="3"/>
      <c r="B72" s="41" t="s">
        <v>323</v>
      </c>
      <c r="C72" s="225" t="s">
        <v>270</v>
      </c>
      <c r="D72" s="225" t="s">
        <v>224</v>
      </c>
      <c r="E72" s="169">
        <v>1</v>
      </c>
      <c r="F72" s="39">
        <f t="shared" si="25"/>
        <v>286</v>
      </c>
      <c r="G72" s="39">
        <f t="shared" si="26"/>
        <v>42.9</v>
      </c>
      <c r="H72" s="39"/>
      <c r="I72" s="39"/>
      <c r="J72" s="39"/>
      <c r="K72" s="170">
        <f t="shared" si="27"/>
        <v>328.9</v>
      </c>
      <c r="L72" s="243" t="str">
        <f t="shared" si="4"/>
        <v>OK</v>
      </c>
    </row>
    <row r="73" spans="1:12" ht="45.75" thickBot="1" x14ac:dyDescent="0.3">
      <c r="A73" s="3"/>
      <c r="B73" s="41" t="s">
        <v>324</v>
      </c>
      <c r="C73" s="225" t="s">
        <v>270</v>
      </c>
      <c r="D73" s="225" t="s">
        <v>322</v>
      </c>
      <c r="E73" s="169">
        <v>20</v>
      </c>
      <c r="F73" s="39">
        <f t="shared" si="25"/>
        <v>5720</v>
      </c>
      <c r="G73" s="39">
        <f t="shared" si="26"/>
        <v>858</v>
      </c>
      <c r="H73" s="39"/>
      <c r="I73" s="39"/>
      <c r="J73" s="39"/>
      <c r="K73" s="170">
        <f t="shared" si="27"/>
        <v>6578</v>
      </c>
      <c r="L73" s="243" t="str">
        <f t="shared" si="4"/>
        <v>OK</v>
      </c>
    </row>
    <row r="74" spans="1:12" ht="45.75" thickBot="1" x14ac:dyDescent="0.3">
      <c r="A74" s="3"/>
      <c r="B74" s="41" t="s">
        <v>325</v>
      </c>
      <c r="C74" s="225" t="s">
        <v>270</v>
      </c>
      <c r="D74" s="225" t="s">
        <v>322</v>
      </c>
      <c r="E74" s="169">
        <v>15</v>
      </c>
      <c r="F74" s="39">
        <f t="shared" si="25"/>
        <v>4290</v>
      </c>
      <c r="G74" s="39">
        <f t="shared" si="26"/>
        <v>643.5</v>
      </c>
      <c r="H74" s="39"/>
      <c r="I74" s="39">
        <v>2000</v>
      </c>
      <c r="J74" s="39"/>
      <c r="K74" s="170">
        <f t="shared" si="27"/>
        <v>6933.5</v>
      </c>
      <c r="L74" s="243" t="str">
        <f t="shared" si="4"/>
        <v>OK</v>
      </c>
    </row>
    <row r="75" spans="1:12" ht="60.75" thickBot="1" x14ac:dyDescent="0.3">
      <c r="A75" s="3"/>
      <c r="B75" s="41" t="s">
        <v>326</v>
      </c>
      <c r="C75" s="225" t="s">
        <v>270</v>
      </c>
      <c r="D75" s="225" t="s">
        <v>322</v>
      </c>
      <c r="E75" s="169">
        <v>30</v>
      </c>
      <c r="F75" s="39">
        <f t="shared" si="25"/>
        <v>8580</v>
      </c>
      <c r="G75" s="39">
        <f t="shared" si="26"/>
        <v>1287</v>
      </c>
      <c r="H75" s="39"/>
      <c r="I75" s="39">
        <v>1800</v>
      </c>
      <c r="J75" s="39"/>
      <c r="K75" s="170">
        <f t="shared" si="27"/>
        <v>11667</v>
      </c>
      <c r="L75" s="243" t="str">
        <f t="shared" si="4"/>
        <v>OK</v>
      </c>
    </row>
    <row r="76" spans="1:12" ht="45.75" thickBot="1" x14ac:dyDescent="0.3">
      <c r="A76" s="3"/>
      <c r="B76" s="41" t="s">
        <v>265</v>
      </c>
      <c r="C76" s="225" t="s">
        <v>270</v>
      </c>
      <c r="D76" s="225" t="s">
        <v>322</v>
      </c>
      <c r="E76" s="169">
        <v>15</v>
      </c>
      <c r="F76" s="39">
        <f t="shared" si="25"/>
        <v>4290</v>
      </c>
      <c r="G76" s="39">
        <f t="shared" si="26"/>
        <v>643.5</v>
      </c>
      <c r="H76" s="39"/>
      <c r="I76" s="39">
        <v>2000</v>
      </c>
      <c r="J76" s="39"/>
      <c r="K76" s="170">
        <f t="shared" si="27"/>
        <v>6933.5</v>
      </c>
      <c r="L76" s="243" t="str">
        <f t="shared" si="4"/>
        <v>OK</v>
      </c>
    </row>
    <row r="77" spans="1:12" ht="45.75" thickBot="1" x14ac:dyDescent="0.3">
      <c r="A77" s="3"/>
      <c r="B77" s="41" t="s">
        <v>328</v>
      </c>
      <c r="C77" s="225" t="s">
        <v>270</v>
      </c>
      <c r="D77" s="225" t="s">
        <v>322</v>
      </c>
      <c r="E77" s="169">
        <v>18</v>
      </c>
      <c r="F77" s="39">
        <f t="shared" si="25"/>
        <v>5148</v>
      </c>
      <c r="G77" s="39">
        <f t="shared" si="26"/>
        <v>772.19999999999993</v>
      </c>
      <c r="H77" s="39"/>
      <c r="I77" s="39"/>
      <c r="J77" s="39"/>
      <c r="K77" s="170">
        <f t="shared" si="27"/>
        <v>5920.2</v>
      </c>
      <c r="L77" s="243" t="str">
        <f t="shared" si="4"/>
        <v>OK</v>
      </c>
    </row>
    <row r="78" spans="1:12" ht="15.75" thickBot="1" x14ac:dyDescent="0.3">
      <c r="A78" s="3"/>
      <c r="B78" s="41" t="s">
        <v>130</v>
      </c>
      <c r="C78" s="225" t="s">
        <v>270</v>
      </c>
      <c r="D78" s="225" t="s">
        <v>269</v>
      </c>
      <c r="E78" s="169"/>
      <c r="F78" s="39">
        <f t="shared" si="25"/>
        <v>0</v>
      </c>
      <c r="G78" s="39">
        <f t="shared" si="26"/>
        <v>0</v>
      </c>
      <c r="H78" s="39"/>
      <c r="I78" s="39"/>
      <c r="J78" s="39"/>
      <c r="K78" s="170">
        <f t="shared" si="27"/>
        <v>0</v>
      </c>
      <c r="L78" s="243" t="str">
        <f t="shared" si="4"/>
        <v>OK</v>
      </c>
    </row>
    <row r="79" spans="1:12" ht="15.75" thickBot="1" x14ac:dyDescent="0.3">
      <c r="A79" s="3"/>
      <c r="B79" s="41"/>
      <c r="C79" s="93"/>
      <c r="D79" s="7"/>
      <c r="E79" s="169"/>
      <c r="F79" s="39">
        <f t="shared" si="25"/>
        <v>0</v>
      </c>
      <c r="G79" s="39">
        <f t="shared" si="26"/>
        <v>0</v>
      </c>
      <c r="H79" s="39"/>
      <c r="I79" s="39"/>
      <c r="J79" s="39"/>
      <c r="K79" s="170">
        <f t="shared" si="27"/>
        <v>0</v>
      </c>
      <c r="L79" s="243" t="str">
        <f t="shared" si="4"/>
        <v>OK</v>
      </c>
    </row>
    <row r="80" spans="1:12" ht="15.75" thickBot="1" x14ac:dyDescent="0.3">
      <c r="A80" s="3"/>
      <c r="B80" s="41"/>
      <c r="C80" s="93"/>
      <c r="D80" s="7"/>
      <c r="E80" s="169"/>
      <c r="F80" s="39">
        <f t="shared" si="25"/>
        <v>0</v>
      </c>
      <c r="G80" s="39">
        <f t="shared" si="26"/>
        <v>0</v>
      </c>
      <c r="H80" s="39"/>
      <c r="I80" s="39"/>
      <c r="J80" s="39"/>
      <c r="K80" s="170">
        <f t="shared" si="27"/>
        <v>0</v>
      </c>
      <c r="L80" s="243" t="str">
        <f t="shared" si="4"/>
        <v>OK</v>
      </c>
    </row>
    <row r="81" spans="1:12" ht="15.75" thickBot="1" x14ac:dyDescent="0.3">
      <c r="A81" s="80"/>
      <c r="B81" s="136" t="s">
        <v>362</v>
      </c>
      <c r="C81" s="136"/>
      <c r="D81" s="137"/>
      <c r="E81" s="185"/>
      <c r="F81" s="155"/>
      <c r="G81" s="155"/>
      <c r="H81" s="155"/>
      <c r="I81" s="155"/>
      <c r="J81" s="155"/>
      <c r="K81" s="186"/>
      <c r="L81" s="243" t="str">
        <f t="shared" si="4"/>
        <v>OK</v>
      </c>
    </row>
    <row r="82" spans="1:12" ht="15.75" thickBot="1" x14ac:dyDescent="0.3">
      <c r="A82" s="3"/>
      <c r="B82" s="21" t="s">
        <v>330</v>
      </c>
      <c r="C82" s="225" t="s">
        <v>272</v>
      </c>
      <c r="D82" s="225" t="s">
        <v>224</v>
      </c>
      <c r="E82" s="169">
        <v>1</v>
      </c>
      <c r="F82" s="39">
        <f t="shared" ref="F82:F88" si="28">E82*$C$2</f>
        <v>286</v>
      </c>
      <c r="G82" s="39">
        <f t="shared" si="23"/>
        <v>42.9</v>
      </c>
      <c r="H82" s="39"/>
      <c r="I82" s="39"/>
      <c r="J82" s="39"/>
      <c r="K82" s="170">
        <f t="shared" si="24"/>
        <v>328.9</v>
      </c>
      <c r="L82" s="243" t="str">
        <f t="shared" si="4"/>
        <v>OK</v>
      </c>
    </row>
    <row r="83" spans="1:12" ht="45.75" thickBot="1" x14ac:dyDescent="0.3">
      <c r="A83" s="3"/>
      <c r="B83" s="41" t="s">
        <v>331</v>
      </c>
      <c r="C83" s="225" t="s">
        <v>272</v>
      </c>
      <c r="D83" s="225" t="s">
        <v>322</v>
      </c>
      <c r="E83" s="169">
        <v>20</v>
      </c>
      <c r="F83" s="39">
        <f t="shared" si="28"/>
        <v>5720</v>
      </c>
      <c r="G83" s="39">
        <f t="shared" si="23"/>
        <v>858</v>
      </c>
      <c r="H83" s="39"/>
      <c r="I83" s="39"/>
      <c r="J83" s="39"/>
      <c r="K83" s="170">
        <f t="shared" si="24"/>
        <v>6578</v>
      </c>
      <c r="L83" s="243" t="str">
        <f t="shared" si="4"/>
        <v>OK</v>
      </c>
    </row>
    <row r="84" spans="1:12" ht="45.75" thickBot="1" x14ac:dyDescent="0.3">
      <c r="A84" s="3"/>
      <c r="B84" s="41" t="s">
        <v>332</v>
      </c>
      <c r="C84" s="225" t="s">
        <v>272</v>
      </c>
      <c r="D84" s="225" t="s">
        <v>322</v>
      </c>
      <c r="E84" s="169">
        <v>12</v>
      </c>
      <c r="F84" s="39">
        <f t="shared" si="28"/>
        <v>3432</v>
      </c>
      <c r="G84" s="39">
        <f t="shared" si="23"/>
        <v>514.79999999999995</v>
      </c>
      <c r="H84" s="39">
        <f>2*I2</f>
        <v>1200</v>
      </c>
      <c r="I84" s="39">
        <v>200</v>
      </c>
      <c r="J84" s="39"/>
      <c r="K84" s="170">
        <f t="shared" si="24"/>
        <v>5346.8</v>
      </c>
      <c r="L84" s="243" t="str">
        <f t="shared" si="4"/>
        <v>OK</v>
      </c>
    </row>
    <row r="85" spans="1:12" ht="45.75" thickBot="1" x14ac:dyDescent="0.3">
      <c r="A85" s="3"/>
      <c r="B85" s="41" t="s">
        <v>334</v>
      </c>
      <c r="C85" s="225" t="s">
        <v>272</v>
      </c>
      <c r="D85" s="225" t="s">
        <v>322</v>
      </c>
      <c r="E85" s="169">
        <v>4</v>
      </c>
      <c r="F85" s="39">
        <f t="shared" si="28"/>
        <v>1144</v>
      </c>
      <c r="G85" s="39">
        <f t="shared" si="23"/>
        <v>171.6</v>
      </c>
      <c r="H85" s="39"/>
      <c r="I85" s="39"/>
      <c r="J85" s="39"/>
      <c r="K85" s="170">
        <f t="shared" si="24"/>
        <v>1315.6</v>
      </c>
      <c r="L85" s="243" t="str">
        <f t="shared" si="4"/>
        <v>OK</v>
      </c>
    </row>
    <row r="86" spans="1:12" ht="15.75" thickBot="1" x14ac:dyDescent="0.3">
      <c r="A86" s="3"/>
      <c r="B86" s="41" t="s">
        <v>227</v>
      </c>
      <c r="C86" s="225" t="s">
        <v>272</v>
      </c>
      <c r="D86" s="225" t="s">
        <v>269</v>
      </c>
      <c r="E86" s="169"/>
      <c r="F86" s="39">
        <f t="shared" si="28"/>
        <v>0</v>
      </c>
      <c r="G86" s="39">
        <f t="shared" si="23"/>
        <v>0</v>
      </c>
      <c r="H86" s="39"/>
      <c r="I86" s="39"/>
      <c r="J86" s="39"/>
      <c r="K86" s="170">
        <f t="shared" si="24"/>
        <v>0</v>
      </c>
      <c r="L86" s="243" t="str">
        <f t="shared" si="4"/>
        <v>OK</v>
      </c>
    </row>
    <row r="87" spans="1:12" ht="15.75" thickBot="1" x14ac:dyDescent="0.3">
      <c r="A87" s="3"/>
      <c r="B87" s="41"/>
      <c r="C87" s="225"/>
      <c r="D87" s="263"/>
      <c r="E87" s="169"/>
      <c r="F87" s="39">
        <f t="shared" si="28"/>
        <v>0</v>
      </c>
      <c r="G87" s="39">
        <f t="shared" si="23"/>
        <v>0</v>
      </c>
      <c r="H87" s="39"/>
      <c r="I87" s="39"/>
      <c r="J87" s="39"/>
      <c r="K87" s="170">
        <f t="shared" si="24"/>
        <v>0</v>
      </c>
      <c r="L87" s="243" t="str">
        <f t="shared" si="4"/>
        <v>OK</v>
      </c>
    </row>
    <row r="88" spans="1:12" ht="15.75" thickBot="1" x14ac:dyDescent="0.3">
      <c r="A88" s="3"/>
      <c r="B88" s="41"/>
      <c r="C88" s="93"/>
      <c r="D88" s="7"/>
      <c r="E88" s="169"/>
      <c r="F88" s="39">
        <f t="shared" si="28"/>
        <v>0</v>
      </c>
      <c r="G88" s="39">
        <f t="shared" si="23"/>
        <v>0</v>
      </c>
      <c r="H88" s="39"/>
      <c r="I88" s="39"/>
      <c r="J88" s="39"/>
      <c r="K88" s="170">
        <f t="shared" si="24"/>
        <v>0</v>
      </c>
      <c r="L88" s="243" t="str">
        <f t="shared" si="4"/>
        <v>OK</v>
      </c>
    </row>
    <row r="89" spans="1:12" ht="15.75" thickBot="1" x14ac:dyDescent="0.3">
      <c r="A89" s="80"/>
      <c r="B89" s="136" t="s">
        <v>336</v>
      </c>
      <c r="C89" s="136"/>
      <c r="D89" s="137"/>
      <c r="E89" s="185"/>
      <c r="F89" s="155"/>
      <c r="G89" s="155"/>
      <c r="H89" s="155"/>
      <c r="I89" s="155"/>
      <c r="J89" s="155"/>
      <c r="K89" s="186"/>
      <c r="L89" s="243" t="str">
        <f t="shared" si="4"/>
        <v>OK</v>
      </c>
    </row>
    <row r="90" spans="1:12" ht="45.75" thickBot="1" x14ac:dyDescent="0.3">
      <c r="A90" s="3"/>
      <c r="B90" s="143" t="s">
        <v>337</v>
      </c>
      <c r="C90" s="225" t="s">
        <v>269</v>
      </c>
      <c r="D90" s="225" t="s">
        <v>224</v>
      </c>
      <c r="E90" s="169">
        <v>2</v>
      </c>
      <c r="F90" s="39">
        <f t="shared" ref="F90:F95" si="29">E90*$C$2</f>
        <v>572</v>
      </c>
      <c r="G90" s="39">
        <f t="shared" si="23"/>
        <v>85.8</v>
      </c>
      <c r="H90" s="39"/>
      <c r="I90" s="39"/>
      <c r="J90" s="39"/>
      <c r="K90" s="170">
        <f t="shared" si="24"/>
        <v>657.8</v>
      </c>
      <c r="L90" s="243" t="str">
        <f t="shared" si="4"/>
        <v>OK</v>
      </c>
    </row>
    <row r="91" spans="1:12" ht="45.75" thickBot="1" x14ac:dyDescent="0.3">
      <c r="A91" s="5"/>
      <c r="B91" s="224" t="s">
        <v>338</v>
      </c>
      <c r="C91" s="225" t="s">
        <v>269</v>
      </c>
      <c r="D91" s="225" t="s">
        <v>224</v>
      </c>
      <c r="E91" s="169">
        <v>30</v>
      </c>
      <c r="F91" s="39">
        <f t="shared" si="29"/>
        <v>8580</v>
      </c>
      <c r="G91" s="39">
        <f t="shared" si="23"/>
        <v>1287</v>
      </c>
      <c r="H91" s="39">
        <f>I3*3*2</f>
        <v>4800</v>
      </c>
      <c r="I91" s="39">
        <f>I3*9</f>
        <v>7200</v>
      </c>
      <c r="J91" s="39"/>
      <c r="K91" s="170">
        <f t="shared" si="24"/>
        <v>21867</v>
      </c>
      <c r="L91" s="243" t="str">
        <f t="shared" si="4"/>
        <v>OK</v>
      </c>
    </row>
    <row r="92" spans="1:12" ht="15.75" thickBot="1" x14ac:dyDescent="0.3">
      <c r="A92" s="3"/>
      <c r="B92" s="41" t="s">
        <v>236</v>
      </c>
      <c r="C92" s="225" t="s">
        <v>269</v>
      </c>
      <c r="D92" s="225" t="s">
        <v>224</v>
      </c>
      <c r="E92" s="169">
        <v>5</v>
      </c>
      <c r="F92" s="39">
        <f t="shared" si="29"/>
        <v>1430</v>
      </c>
      <c r="G92" s="39">
        <f t="shared" si="23"/>
        <v>214.5</v>
      </c>
      <c r="H92" s="39"/>
      <c r="I92" s="39"/>
      <c r="J92" s="39"/>
      <c r="K92" s="170">
        <f t="shared" si="24"/>
        <v>1644.5</v>
      </c>
      <c r="L92" s="243" t="str">
        <f t="shared" si="4"/>
        <v>OK</v>
      </c>
    </row>
    <row r="93" spans="1:12" ht="15.75" thickBot="1" x14ac:dyDescent="0.3">
      <c r="A93" s="3"/>
      <c r="B93" s="41" t="s">
        <v>340</v>
      </c>
      <c r="C93" s="225" t="s">
        <v>269</v>
      </c>
      <c r="D93" s="225" t="s">
        <v>271</v>
      </c>
      <c r="E93" s="169"/>
      <c r="F93" s="39">
        <f t="shared" si="29"/>
        <v>0</v>
      </c>
      <c r="G93" s="39">
        <f t="shared" si="23"/>
        <v>0</v>
      </c>
      <c r="H93" s="39"/>
      <c r="I93" s="39"/>
      <c r="J93" s="39"/>
      <c r="K93" s="170">
        <f t="shared" si="24"/>
        <v>0</v>
      </c>
      <c r="L93" s="243" t="str">
        <f t="shared" si="4"/>
        <v>OK</v>
      </c>
    </row>
    <row r="94" spans="1:12" ht="15.75" thickBot="1" x14ac:dyDescent="0.3">
      <c r="A94" s="3"/>
      <c r="B94" s="41"/>
      <c r="C94" s="93"/>
      <c r="D94" s="7"/>
      <c r="E94" s="169"/>
      <c r="F94" s="39">
        <f t="shared" si="29"/>
        <v>0</v>
      </c>
      <c r="G94" s="39">
        <f t="shared" si="23"/>
        <v>0</v>
      </c>
      <c r="H94" s="39"/>
      <c r="I94" s="39"/>
      <c r="J94" s="39"/>
      <c r="K94" s="170">
        <f t="shared" si="24"/>
        <v>0</v>
      </c>
      <c r="L94" s="243" t="str">
        <f t="shared" ref="L94:L114" si="30">IF(F94+G94+H94+I94+J94=K94,"OK","ERROR")</f>
        <v>OK</v>
      </c>
    </row>
    <row r="95" spans="1:12" ht="15.75" thickBot="1" x14ac:dyDescent="0.3">
      <c r="A95" s="3"/>
      <c r="B95" s="41"/>
      <c r="C95" s="93"/>
      <c r="D95" s="7"/>
      <c r="E95" s="169"/>
      <c r="F95" s="39">
        <f t="shared" si="29"/>
        <v>0</v>
      </c>
      <c r="G95" s="39">
        <f t="shared" si="23"/>
        <v>0</v>
      </c>
      <c r="H95" s="39"/>
      <c r="I95" s="39"/>
      <c r="J95" s="39"/>
      <c r="K95" s="170">
        <f t="shared" si="24"/>
        <v>0</v>
      </c>
      <c r="L95" s="243" t="str">
        <f t="shared" si="30"/>
        <v>OK</v>
      </c>
    </row>
    <row r="96" spans="1:12" ht="15.75" thickBot="1" x14ac:dyDescent="0.3">
      <c r="A96" s="80"/>
      <c r="B96" s="136" t="s">
        <v>341</v>
      </c>
      <c r="C96" s="136"/>
      <c r="D96" s="137"/>
      <c r="E96" s="185"/>
      <c r="F96" s="155"/>
      <c r="G96" s="155"/>
      <c r="H96" s="155"/>
      <c r="I96" s="155"/>
      <c r="J96" s="155"/>
      <c r="K96" s="186"/>
      <c r="L96" s="243" t="str">
        <f t="shared" si="30"/>
        <v>OK</v>
      </c>
    </row>
    <row r="97" spans="1:12" ht="30.75" thickBot="1" x14ac:dyDescent="0.3">
      <c r="A97" s="3"/>
      <c r="B97" s="41" t="s">
        <v>342</v>
      </c>
      <c r="C97" s="225" t="s">
        <v>273</v>
      </c>
      <c r="D97" s="225" t="s">
        <v>224</v>
      </c>
      <c r="E97" s="169">
        <v>3</v>
      </c>
      <c r="F97" s="39">
        <f t="shared" ref="F97:F105" si="31">E97*$C$2</f>
        <v>858</v>
      </c>
      <c r="G97" s="39">
        <f t="shared" si="23"/>
        <v>128.69999999999999</v>
      </c>
      <c r="H97" s="39"/>
      <c r="I97" s="39"/>
      <c r="J97" s="39"/>
      <c r="K97" s="170">
        <f t="shared" si="24"/>
        <v>986.7</v>
      </c>
      <c r="L97" s="243" t="str">
        <f t="shared" si="30"/>
        <v>OK</v>
      </c>
    </row>
    <row r="98" spans="1:12" ht="45.75" thickBot="1" x14ac:dyDescent="0.3">
      <c r="A98" s="3"/>
      <c r="B98" s="41" t="s">
        <v>242</v>
      </c>
      <c r="C98" s="225" t="s">
        <v>273</v>
      </c>
      <c r="D98" s="225" t="s">
        <v>322</v>
      </c>
      <c r="E98" s="169">
        <v>5</v>
      </c>
      <c r="F98" s="39">
        <f t="shared" si="31"/>
        <v>1430</v>
      </c>
      <c r="G98" s="39">
        <f t="shared" si="23"/>
        <v>214.5</v>
      </c>
      <c r="H98" s="39"/>
      <c r="I98" s="39"/>
      <c r="J98" s="39"/>
      <c r="K98" s="170">
        <f t="shared" si="24"/>
        <v>1644.5</v>
      </c>
      <c r="L98" s="243" t="str">
        <f t="shared" si="30"/>
        <v>OK</v>
      </c>
    </row>
    <row r="99" spans="1:12" ht="45.75" thickBot="1" x14ac:dyDescent="0.3">
      <c r="A99" s="3"/>
      <c r="B99" s="41" t="s">
        <v>243</v>
      </c>
      <c r="C99" s="225" t="s">
        <v>273</v>
      </c>
      <c r="D99" s="225" t="s">
        <v>322</v>
      </c>
      <c r="E99" s="169">
        <v>20</v>
      </c>
      <c r="F99" s="39">
        <f t="shared" si="31"/>
        <v>5720</v>
      </c>
      <c r="G99" s="39">
        <f t="shared" si="23"/>
        <v>858</v>
      </c>
      <c r="H99" s="39"/>
      <c r="I99" s="39">
        <v>5000</v>
      </c>
      <c r="J99" s="39"/>
      <c r="K99" s="170">
        <f t="shared" si="24"/>
        <v>11578</v>
      </c>
      <c r="L99" s="243" t="str">
        <f t="shared" si="30"/>
        <v>OK</v>
      </c>
    </row>
    <row r="100" spans="1:12" ht="45.75" thickBot="1" x14ac:dyDescent="0.3">
      <c r="A100" s="3"/>
      <c r="B100" s="41" t="s">
        <v>346</v>
      </c>
      <c r="C100" s="225" t="s">
        <v>273</v>
      </c>
      <c r="D100" s="225" t="s">
        <v>322</v>
      </c>
      <c r="E100" s="169">
        <v>5</v>
      </c>
      <c r="F100" s="39">
        <f t="shared" si="31"/>
        <v>1430</v>
      </c>
      <c r="G100" s="39">
        <f t="shared" si="23"/>
        <v>214.5</v>
      </c>
      <c r="H100" s="39"/>
      <c r="I100" s="39"/>
      <c r="J100" s="39"/>
      <c r="K100" s="170">
        <f t="shared" si="24"/>
        <v>1644.5</v>
      </c>
      <c r="L100" s="243" t="str">
        <f t="shared" si="30"/>
        <v>OK</v>
      </c>
    </row>
    <row r="101" spans="1:12" ht="15.75" thickBot="1" x14ac:dyDescent="0.3">
      <c r="A101" s="3"/>
      <c r="B101" s="41" t="s">
        <v>348</v>
      </c>
      <c r="C101" s="225" t="s">
        <v>273</v>
      </c>
      <c r="D101" s="225" t="s">
        <v>271</v>
      </c>
      <c r="E101" s="169">
        <v>2</v>
      </c>
      <c r="F101" s="39">
        <f t="shared" si="31"/>
        <v>572</v>
      </c>
      <c r="G101" s="39">
        <f t="shared" si="23"/>
        <v>85.8</v>
      </c>
      <c r="H101" s="39"/>
      <c r="I101" s="39"/>
      <c r="J101" s="39"/>
      <c r="K101" s="170">
        <f t="shared" si="24"/>
        <v>657.8</v>
      </c>
      <c r="L101" s="243" t="str">
        <f t="shared" si="30"/>
        <v>OK</v>
      </c>
    </row>
    <row r="102" spans="1:12" ht="45.75" thickBot="1" x14ac:dyDescent="0.3">
      <c r="A102" s="3"/>
      <c r="B102" s="41" t="s">
        <v>266</v>
      </c>
      <c r="C102" s="225" t="s">
        <v>273</v>
      </c>
      <c r="D102" s="225" t="s">
        <v>322</v>
      </c>
      <c r="E102" s="169">
        <v>3</v>
      </c>
      <c r="F102" s="39">
        <f t="shared" si="31"/>
        <v>858</v>
      </c>
      <c r="G102" s="39">
        <f t="shared" si="23"/>
        <v>128.69999999999999</v>
      </c>
      <c r="H102" s="39"/>
      <c r="I102" s="39"/>
      <c r="J102" s="39"/>
      <c r="K102" s="170">
        <f t="shared" si="24"/>
        <v>986.7</v>
      </c>
      <c r="L102" s="243" t="str">
        <f t="shared" si="30"/>
        <v>OK</v>
      </c>
    </row>
    <row r="103" spans="1:12" ht="15.75" thickBot="1" x14ac:dyDescent="0.3">
      <c r="A103" s="3"/>
      <c r="B103" s="41" t="s">
        <v>133</v>
      </c>
      <c r="C103" s="225" t="s">
        <v>273</v>
      </c>
      <c r="D103" s="225" t="s">
        <v>269</v>
      </c>
      <c r="E103" s="169"/>
      <c r="F103" s="39">
        <f t="shared" si="31"/>
        <v>0</v>
      </c>
      <c r="G103" s="39">
        <f t="shared" si="23"/>
        <v>0</v>
      </c>
      <c r="H103" s="39"/>
      <c r="I103" s="39"/>
      <c r="J103" s="39"/>
      <c r="K103" s="170">
        <f t="shared" si="24"/>
        <v>0</v>
      </c>
      <c r="L103" s="243" t="str">
        <f t="shared" si="30"/>
        <v>OK</v>
      </c>
    </row>
    <row r="104" spans="1:12" ht="15.75" thickBot="1" x14ac:dyDescent="0.3">
      <c r="A104" s="3"/>
      <c r="B104" s="41"/>
      <c r="C104" s="93"/>
      <c r="D104" s="7"/>
      <c r="E104" s="169"/>
      <c r="F104" s="39">
        <f t="shared" si="31"/>
        <v>0</v>
      </c>
      <c r="G104" s="39">
        <f t="shared" si="23"/>
        <v>0</v>
      </c>
      <c r="H104" s="39"/>
      <c r="I104" s="39"/>
      <c r="J104" s="39"/>
      <c r="K104" s="170">
        <f t="shared" si="24"/>
        <v>0</v>
      </c>
      <c r="L104" s="243" t="str">
        <f t="shared" si="30"/>
        <v>OK</v>
      </c>
    </row>
    <row r="105" spans="1:12" ht="15.75" thickBot="1" x14ac:dyDescent="0.3">
      <c r="A105" s="3"/>
      <c r="B105" s="41"/>
      <c r="C105" s="93"/>
      <c r="D105" s="7"/>
      <c r="E105" s="169"/>
      <c r="F105" s="39">
        <f t="shared" si="31"/>
        <v>0</v>
      </c>
      <c r="G105" s="39">
        <f t="shared" si="23"/>
        <v>0</v>
      </c>
      <c r="H105" s="39"/>
      <c r="I105" s="39"/>
      <c r="J105" s="39"/>
      <c r="K105" s="170">
        <f t="shared" si="24"/>
        <v>0</v>
      </c>
      <c r="L105" s="243" t="str">
        <f t="shared" si="30"/>
        <v>OK</v>
      </c>
    </row>
    <row r="106" spans="1:12" ht="15.75" thickBot="1" x14ac:dyDescent="0.3">
      <c r="A106" s="80"/>
      <c r="B106" s="136" t="s">
        <v>138</v>
      </c>
      <c r="C106" s="136"/>
      <c r="D106" s="137"/>
      <c r="E106" s="185"/>
      <c r="F106" s="155"/>
      <c r="G106" s="155">
        <f t="shared" si="23"/>
        <v>0</v>
      </c>
      <c r="H106" s="155"/>
      <c r="I106" s="155"/>
      <c r="J106" s="155"/>
      <c r="K106" s="186"/>
      <c r="L106" s="243" t="str">
        <f t="shared" si="30"/>
        <v>OK</v>
      </c>
    </row>
    <row r="107" spans="1:12" ht="45.75" thickBot="1" x14ac:dyDescent="0.3">
      <c r="A107" s="3"/>
      <c r="B107" s="41" t="s">
        <v>125</v>
      </c>
      <c r="C107" s="225" t="s">
        <v>269</v>
      </c>
      <c r="D107" s="225" t="s">
        <v>322</v>
      </c>
      <c r="E107" s="169">
        <v>12</v>
      </c>
      <c r="F107" s="39">
        <f t="shared" ref="F107:F109" si="32">E107*$C$2</f>
        <v>3432</v>
      </c>
      <c r="G107" s="39">
        <f t="shared" si="23"/>
        <v>514.79999999999995</v>
      </c>
      <c r="H107" s="39"/>
      <c r="I107" s="39"/>
      <c r="J107" s="39"/>
      <c r="K107" s="170">
        <f t="shared" si="24"/>
        <v>3946.8</v>
      </c>
      <c r="L107" s="243" t="str">
        <f t="shared" si="30"/>
        <v>OK</v>
      </c>
    </row>
    <row r="108" spans="1:12" ht="45.75" thickBot="1" x14ac:dyDescent="0.3">
      <c r="A108" s="3"/>
      <c r="B108" s="41" t="s">
        <v>124</v>
      </c>
      <c r="C108" s="225" t="s">
        <v>269</v>
      </c>
      <c r="D108" s="225" t="s">
        <v>322</v>
      </c>
      <c r="E108" s="169">
        <v>4</v>
      </c>
      <c r="F108" s="39">
        <f t="shared" si="32"/>
        <v>1144</v>
      </c>
      <c r="G108" s="39">
        <f t="shared" si="23"/>
        <v>171.6</v>
      </c>
      <c r="H108" s="39"/>
      <c r="I108" s="39"/>
      <c r="J108" s="39"/>
      <c r="K108" s="170">
        <f t="shared" si="24"/>
        <v>1315.6</v>
      </c>
      <c r="L108" s="243" t="str">
        <f t="shared" si="30"/>
        <v>OK</v>
      </c>
    </row>
    <row r="109" spans="1:12" ht="15.75" thickBot="1" x14ac:dyDescent="0.3">
      <c r="A109" s="3"/>
      <c r="B109" s="41"/>
      <c r="C109" s="93"/>
      <c r="D109" s="7"/>
      <c r="E109" s="169"/>
      <c r="F109" s="39">
        <f t="shared" si="32"/>
        <v>0</v>
      </c>
      <c r="G109" s="39">
        <f t="shared" si="23"/>
        <v>0</v>
      </c>
      <c r="H109" s="39"/>
      <c r="I109" s="39"/>
      <c r="J109" s="39"/>
      <c r="K109" s="170">
        <f t="shared" si="24"/>
        <v>0</v>
      </c>
      <c r="L109" s="243" t="str">
        <f t="shared" si="30"/>
        <v>OK</v>
      </c>
    </row>
    <row r="110" spans="1:12" ht="15.75" thickBot="1" x14ac:dyDescent="0.3">
      <c r="A110" s="80"/>
      <c r="B110" s="136"/>
      <c r="C110" s="136"/>
      <c r="D110" s="137"/>
      <c r="E110" s="185"/>
      <c r="F110" s="155"/>
      <c r="G110" s="155"/>
      <c r="H110" s="155"/>
      <c r="I110" s="155"/>
      <c r="J110" s="155"/>
      <c r="K110" s="186"/>
      <c r="L110" s="243" t="str">
        <f t="shared" si="30"/>
        <v>OK</v>
      </c>
    </row>
    <row r="111" spans="1:12" ht="15.75" thickBot="1" x14ac:dyDescent="0.3">
      <c r="A111" s="3"/>
      <c r="B111" s="41"/>
      <c r="C111" s="93"/>
      <c r="D111" s="7"/>
      <c r="E111" s="169"/>
      <c r="F111" s="39">
        <f t="shared" ref="F111:F112" si="33">E111*$C$2</f>
        <v>0</v>
      </c>
      <c r="G111" s="39">
        <f t="shared" si="23"/>
        <v>0</v>
      </c>
      <c r="H111" s="39"/>
      <c r="I111" s="39"/>
      <c r="J111" s="39"/>
      <c r="K111" s="170">
        <f t="shared" si="24"/>
        <v>0</v>
      </c>
      <c r="L111" s="243" t="str">
        <f t="shared" si="30"/>
        <v>OK</v>
      </c>
    </row>
    <row r="112" spans="1:12" ht="15.75" thickBot="1" x14ac:dyDescent="0.3">
      <c r="A112" s="3"/>
      <c r="B112" s="41"/>
      <c r="C112" s="54"/>
      <c r="D112" s="55"/>
      <c r="E112" s="169"/>
      <c r="F112" s="39">
        <f t="shared" si="33"/>
        <v>0</v>
      </c>
      <c r="G112" s="39">
        <f t="shared" si="23"/>
        <v>0</v>
      </c>
      <c r="H112" s="39"/>
      <c r="I112" s="39"/>
      <c r="J112" s="39"/>
      <c r="K112" s="170">
        <f t="shared" si="24"/>
        <v>0</v>
      </c>
      <c r="L112" s="243" t="str">
        <f t="shared" si="30"/>
        <v>OK</v>
      </c>
    </row>
    <row r="113" spans="1:14" ht="16.5" thickBot="1" x14ac:dyDescent="0.3">
      <c r="A113" s="22"/>
      <c r="B113" s="49" t="s">
        <v>83</v>
      </c>
      <c r="C113" s="151"/>
      <c r="D113" s="24"/>
      <c r="E113" s="181"/>
      <c r="F113" s="52">
        <f t="shared" ref="F113:K113" si="34">SUM(F64:F112)</f>
        <v>72358</v>
      </c>
      <c r="G113" s="52">
        <f t="shared" si="34"/>
        <v>10853.7</v>
      </c>
      <c r="H113" s="52">
        <f t="shared" si="34"/>
        <v>9000</v>
      </c>
      <c r="I113" s="52">
        <f t="shared" si="34"/>
        <v>18200</v>
      </c>
      <c r="J113" s="52">
        <f t="shared" si="34"/>
        <v>0</v>
      </c>
      <c r="K113" s="187">
        <f t="shared" si="34"/>
        <v>110411.70000000001</v>
      </c>
      <c r="L113" s="243" t="str">
        <f t="shared" si="30"/>
        <v>OK</v>
      </c>
    </row>
    <row r="114" spans="1:14" ht="20.25" customHeight="1" thickBot="1" x14ac:dyDescent="0.45">
      <c r="A114" s="45"/>
      <c r="B114" s="46" t="s">
        <v>83</v>
      </c>
      <c r="C114" s="47"/>
      <c r="D114" s="165"/>
      <c r="E114" s="45"/>
      <c r="F114" s="188">
        <f t="shared" ref="F114:K114" si="35">F32+F61+F113+F11</f>
        <v>121264</v>
      </c>
      <c r="G114" s="188">
        <f t="shared" si="35"/>
        <v>18189.599999999999</v>
      </c>
      <c r="H114" s="188">
        <f t="shared" si="35"/>
        <v>16200</v>
      </c>
      <c r="I114" s="188">
        <f t="shared" si="35"/>
        <v>26700</v>
      </c>
      <c r="J114" s="188">
        <f t="shared" si="35"/>
        <v>0</v>
      </c>
      <c r="K114" s="189">
        <f t="shared" si="35"/>
        <v>182353.60000000003</v>
      </c>
      <c r="L114" s="243" t="str">
        <f t="shared" si="30"/>
        <v>OK</v>
      </c>
    </row>
    <row r="115" spans="1:14" ht="15.75" thickBot="1" x14ac:dyDescent="0.3">
      <c r="F115" s="243" t="str">
        <f t="shared" ref="F115:K115" si="36">IF(F11+F32+F61+F113=F114,"OK","ERROR")</f>
        <v>OK</v>
      </c>
      <c r="G115" s="243" t="str">
        <f t="shared" si="36"/>
        <v>OK</v>
      </c>
      <c r="H115" s="243" t="str">
        <f t="shared" si="36"/>
        <v>OK</v>
      </c>
      <c r="I115" s="243" t="str">
        <f t="shared" si="36"/>
        <v>OK</v>
      </c>
      <c r="J115" s="243" t="str">
        <f t="shared" si="36"/>
        <v>OK</v>
      </c>
      <c r="K115" s="243" t="str">
        <f t="shared" si="36"/>
        <v>OK</v>
      </c>
      <c r="L115" s="251" t="str">
        <f>IF(K114=K10+K14+K15+K16+K17+K18+K19+K20+K21+K23+K24+K25+K27+K28+K29+K30+K31+K35+K36+K37+K38+K39+K41+K42+K43+K44+K46+K47+K48+K49+K51+K52+K53+K54+K55+K56+K57+K58+K59+K60+K64+K65+K66+K67+K68+K70+K71+K72+K73+K74+K75+K76+K77+K78+K79+K80+K82+K83+K84+K85+K86+K87+K88+K90+K91+K92+K93+K94+K95+K97+K98+K99+K100+K101+K102+K103+K104+K105+K107+K108+K109+K111+K112,"OK","ERROR")</f>
        <v>OK</v>
      </c>
    </row>
    <row r="116" spans="1:14" x14ac:dyDescent="0.25">
      <c r="F116" s="282"/>
    </row>
    <row r="117" spans="1:14" ht="15.75" thickBot="1" x14ac:dyDescent="0.3"/>
    <row r="118" spans="1:14" ht="17.25" customHeight="1" x14ac:dyDescent="0.4">
      <c r="B118" s="416" t="s">
        <v>280</v>
      </c>
      <c r="C118" s="417"/>
      <c r="D118" s="420"/>
      <c r="E118" s="421"/>
      <c r="F118" s="239" t="s">
        <v>78</v>
      </c>
      <c r="G118" s="239" t="s">
        <v>79</v>
      </c>
      <c r="H118" s="239" t="s">
        <v>278</v>
      </c>
      <c r="I118" s="239" t="s">
        <v>81</v>
      </c>
      <c r="J118" s="239" t="s">
        <v>279</v>
      </c>
      <c r="K118" s="240" t="s">
        <v>83</v>
      </c>
      <c r="M118" s="264" t="s">
        <v>281</v>
      </c>
      <c r="N118" s="265">
        <f>K114*K2</f>
        <v>136765.20000000001</v>
      </c>
    </row>
    <row r="119" spans="1:14" ht="16.5" thickBot="1" x14ac:dyDescent="0.3">
      <c r="B119" s="418"/>
      <c r="C119" s="419"/>
      <c r="D119" s="422" t="str">
        <f>A1</f>
        <v>PPx - Acronym</v>
      </c>
      <c r="E119" s="423"/>
      <c r="F119" s="236">
        <f>F114</f>
        <v>121264</v>
      </c>
      <c r="G119" s="236">
        <f>G114</f>
        <v>18189.599999999999</v>
      </c>
      <c r="H119" s="236">
        <f>H114</f>
        <v>16200</v>
      </c>
      <c r="I119" s="236">
        <f>I114</f>
        <v>26700</v>
      </c>
      <c r="J119" s="236">
        <f>J114</f>
        <v>0</v>
      </c>
      <c r="K119" s="237">
        <f>SUM(F119:J119)</f>
        <v>182353.6</v>
      </c>
      <c r="M119" s="266" t="s">
        <v>363</v>
      </c>
      <c r="N119" s="244">
        <f>K114-N118</f>
        <v>45588.400000000023</v>
      </c>
    </row>
    <row r="120" spans="1:14" ht="16.5" thickBot="1" x14ac:dyDescent="0.3">
      <c r="M120" s="267" t="s">
        <v>83</v>
      </c>
      <c r="N120" s="237">
        <f>N118+N119</f>
        <v>182353.60000000003</v>
      </c>
    </row>
    <row r="121" spans="1:14" ht="15.75" customHeight="1" thickBot="1" x14ac:dyDescent="0.3">
      <c r="B121" s="430" t="s">
        <v>292</v>
      </c>
      <c r="C121" s="449"/>
      <c r="D121" s="428" t="s">
        <v>290</v>
      </c>
      <c r="E121" s="428"/>
      <c r="F121" s="241" t="s">
        <v>291</v>
      </c>
      <c r="H121" s="439" t="s">
        <v>293</v>
      </c>
      <c r="I121" s="428" t="s">
        <v>294</v>
      </c>
      <c r="J121" s="428"/>
      <c r="K121" s="241" t="s">
        <v>291</v>
      </c>
      <c r="N121" s="243" t="str">
        <f>IF(N120=K119,"OK","ERROR")</f>
        <v>OK</v>
      </c>
    </row>
    <row r="122" spans="1:14" ht="15" customHeight="1" x14ac:dyDescent="0.25">
      <c r="B122" s="450"/>
      <c r="C122" s="451"/>
      <c r="D122" s="448" t="s">
        <v>282</v>
      </c>
      <c r="E122" s="448"/>
      <c r="F122" s="246"/>
      <c r="H122" s="440"/>
      <c r="I122" s="415" t="s">
        <v>295</v>
      </c>
      <c r="J122" s="415"/>
      <c r="K122" s="244"/>
    </row>
    <row r="123" spans="1:14" ht="15" customHeight="1" x14ac:dyDescent="0.25">
      <c r="B123" s="450"/>
      <c r="C123" s="451"/>
      <c r="D123" s="448" t="s">
        <v>283</v>
      </c>
      <c r="E123" s="448"/>
      <c r="F123" s="246"/>
      <c r="H123" s="440"/>
      <c r="I123" s="415" t="s">
        <v>296</v>
      </c>
      <c r="J123" s="415"/>
      <c r="K123" s="242"/>
    </row>
    <row r="124" spans="1:14" ht="15" customHeight="1" x14ac:dyDescent="0.25">
      <c r="B124" s="450"/>
      <c r="C124" s="451"/>
      <c r="D124" s="448" t="s">
        <v>284</v>
      </c>
      <c r="E124" s="448"/>
      <c r="F124" s="246"/>
      <c r="H124" s="440"/>
      <c r="I124" s="415" t="s">
        <v>297</v>
      </c>
      <c r="J124" s="415"/>
      <c r="K124" s="242"/>
    </row>
    <row r="125" spans="1:14" ht="15" customHeight="1" x14ac:dyDescent="0.25">
      <c r="B125" s="450"/>
      <c r="C125" s="451"/>
      <c r="D125" s="448" t="s">
        <v>285</v>
      </c>
      <c r="E125" s="448"/>
      <c r="F125" s="246"/>
      <c r="H125" s="440"/>
      <c r="I125" s="415" t="s">
        <v>298</v>
      </c>
      <c r="J125" s="415"/>
      <c r="K125" s="244"/>
    </row>
    <row r="126" spans="1:14" ht="15" customHeight="1" x14ac:dyDescent="0.25">
      <c r="B126" s="450"/>
      <c r="C126" s="451"/>
      <c r="D126" s="448" t="s">
        <v>286</v>
      </c>
      <c r="E126" s="448"/>
      <c r="F126" s="246"/>
      <c r="H126" s="440"/>
      <c r="I126" s="415" t="s">
        <v>303</v>
      </c>
      <c r="J126" s="415"/>
      <c r="K126" s="244"/>
    </row>
    <row r="127" spans="1:14" ht="15" customHeight="1" x14ac:dyDescent="0.25">
      <c r="B127" s="450"/>
      <c r="C127" s="451"/>
      <c r="D127" s="448" t="s">
        <v>287</v>
      </c>
      <c r="E127" s="448"/>
      <c r="F127" s="246"/>
      <c r="H127" s="440"/>
      <c r="I127" s="415" t="s">
        <v>299</v>
      </c>
      <c r="J127" s="415"/>
      <c r="K127" s="244"/>
    </row>
    <row r="128" spans="1:14" ht="15" customHeight="1" x14ac:dyDescent="0.25">
      <c r="B128" s="450"/>
      <c r="C128" s="451"/>
      <c r="D128" s="448" t="s">
        <v>288</v>
      </c>
      <c r="E128" s="448"/>
      <c r="F128" s="246"/>
      <c r="H128" s="440"/>
      <c r="I128" s="415" t="s">
        <v>304</v>
      </c>
      <c r="J128" s="415"/>
      <c r="K128" s="242"/>
    </row>
    <row r="129" spans="2:11" ht="15" customHeight="1" x14ac:dyDescent="0.25">
      <c r="B129" s="450"/>
      <c r="C129" s="451"/>
      <c r="D129" s="448" t="s">
        <v>289</v>
      </c>
      <c r="E129" s="448"/>
      <c r="F129" s="246"/>
      <c r="H129" s="440"/>
      <c r="I129" s="415" t="s">
        <v>300</v>
      </c>
      <c r="J129" s="415"/>
      <c r="K129" s="244"/>
    </row>
    <row r="130" spans="2:11" ht="15" customHeight="1" x14ac:dyDescent="0.25">
      <c r="B130" s="450"/>
      <c r="C130" s="451"/>
      <c r="D130" s="448"/>
      <c r="E130" s="448"/>
      <c r="F130" s="246"/>
      <c r="H130" s="440"/>
      <c r="I130" s="415" t="s">
        <v>301</v>
      </c>
      <c r="J130" s="415"/>
      <c r="K130" s="244"/>
    </row>
    <row r="131" spans="2:11" ht="15" customHeight="1" thickBot="1" x14ac:dyDescent="0.3">
      <c r="B131" s="450"/>
      <c r="C131" s="451"/>
      <c r="D131" s="448"/>
      <c r="E131" s="448"/>
      <c r="F131" s="246"/>
      <c r="H131" s="440"/>
      <c r="I131" s="415" t="s">
        <v>302</v>
      </c>
      <c r="J131" s="415"/>
      <c r="K131" s="242"/>
    </row>
    <row r="132" spans="2:11" ht="15" customHeight="1" thickBot="1" x14ac:dyDescent="0.3">
      <c r="B132" s="450"/>
      <c r="C132" s="451"/>
      <c r="D132" s="448"/>
      <c r="E132" s="448"/>
      <c r="F132" s="246"/>
      <c r="H132" s="441"/>
      <c r="I132" s="428" t="s">
        <v>83</v>
      </c>
      <c r="J132" s="428"/>
      <c r="K132" s="245">
        <f>SUM(K122:K131)</f>
        <v>0</v>
      </c>
    </row>
    <row r="133" spans="2:11" ht="16.5" thickBot="1" x14ac:dyDescent="0.3">
      <c r="B133" s="432"/>
      <c r="C133" s="452"/>
      <c r="D133" s="428" t="s">
        <v>83</v>
      </c>
      <c r="E133" s="428"/>
      <c r="F133" s="245">
        <f>SUM(F122:F132)</f>
        <v>0</v>
      </c>
      <c r="K133" s="243" t="str">
        <f>IF(I114=K132,"OK","ERROR")</f>
        <v>ERROR</v>
      </c>
    </row>
    <row r="134" spans="2:11" ht="15.75" thickBot="1" x14ac:dyDescent="0.3">
      <c r="F134" s="243" t="str">
        <f>IF(K114=F133,"OK","ERROR")</f>
        <v>ERROR</v>
      </c>
    </row>
    <row r="135" spans="2:11" ht="15.75" thickBot="1" x14ac:dyDescent="0.3"/>
    <row r="136" spans="2:11" ht="15.75" x14ac:dyDescent="0.25">
      <c r="B136" s="435" t="s">
        <v>381</v>
      </c>
      <c r="C136" s="286" t="s">
        <v>379</v>
      </c>
      <c r="D136" s="241" t="s">
        <v>378</v>
      </c>
      <c r="H136" s="439" t="s">
        <v>364</v>
      </c>
      <c r="I136" s="428" t="s">
        <v>294</v>
      </c>
      <c r="J136" s="428"/>
      <c r="K136" s="241" t="s">
        <v>291</v>
      </c>
    </row>
    <row r="137" spans="2:11" ht="15.75" x14ac:dyDescent="0.25">
      <c r="B137" s="436"/>
      <c r="C137" s="287" t="s">
        <v>78</v>
      </c>
      <c r="D137" s="283">
        <f>F114/$K$114</f>
        <v>0.66499372647427846</v>
      </c>
      <c r="H137" s="440"/>
      <c r="I137" s="415" t="s">
        <v>365</v>
      </c>
      <c r="J137" s="415"/>
      <c r="K137" s="244"/>
    </row>
    <row r="138" spans="2:11" ht="16.5" thickBot="1" x14ac:dyDescent="0.3">
      <c r="B138" s="436"/>
      <c r="C138" s="287" t="s">
        <v>79</v>
      </c>
      <c r="D138" s="283">
        <f>G114/$K$114</f>
        <v>9.9749058971141752E-2</v>
      </c>
      <c r="H138" s="440"/>
      <c r="I138" s="415" t="s">
        <v>302</v>
      </c>
      <c r="J138" s="415"/>
      <c r="K138" s="242"/>
    </row>
    <row r="139" spans="2:11" ht="16.5" thickBot="1" x14ac:dyDescent="0.3">
      <c r="B139" s="436"/>
      <c r="C139" s="287" t="s">
        <v>278</v>
      </c>
      <c r="D139" s="283">
        <f>H114/$K$114</f>
        <v>8.8838388712918187E-2</v>
      </c>
      <c r="H139" s="441"/>
      <c r="I139" s="428" t="s">
        <v>83</v>
      </c>
      <c r="J139" s="428"/>
      <c r="K139" s="245">
        <f>SUM(K137:K138)</f>
        <v>0</v>
      </c>
    </row>
    <row r="140" spans="2:11" ht="16.5" thickBot="1" x14ac:dyDescent="0.3">
      <c r="B140" s="436"/>
      <c r="C140" s="287" t="s">
        <v>376</v>
      </c>
      <c r="D140" s="283">
        <f>I114/$K$114</f>
        <v>0.14641882584166144</v>
      </c>
      <c r="K140" s="243" t="str">
        <f>IF(J114=K139,"OK","ERROR")</f>
        <v>OK</v>
      </c>
    </row>
    <row r="141" spans="2:11" ht="15.75" x14ac:dyDescent="0.25">
      <c r="B141" s="436"/>
      <c r="C141" s="287" t="s">
        <v>377</v>
      </c>
      <c r="D141" s="283">
        <f>J114/$K$114</f>
        <v>0</v>
      </c>
    </row>
    <row r="142" spans="2:11" ht="16.5" thickBot="1" x14ac:dyDescent="0.3">
      <c r="B142" s="436"/>
      <c r="C142" s="288" t="s">
        <v>83</v>
      </c>
      <c r="D142" s="284">
        <f>SUM(D137:D141)</f>
        <v>0.99999999999999978</v>
      </c>
    </row>
    <row r="143" spans="2:11" ht="15.75" thickBot="1" x14ac:dyDescent="0.3">
      <c r="B143" s="436"/>
    </row>
    <row r="144" spans="2:11" ht="15.75" x14ac:dyDescent="0.25">
      <c r="B144" s="436"/>
      <c r="C144" s="286" t="s">
        <v>380</v>
      </c>
      <c r="D144" s="241" t="s">
        <v>378</v>
      </c>
    </row>
    <row r="145" spans="2:4" ht="15.75" x14ac:dyDescent="0.25">
      <c r="B145" s="436"/>
      <c r="C145" s="287" t="s">
        <v>369</v>
      </c>
      <c r="D145" s="283">
        <f>K32/K114</f>
        <v>0.21962878714760772</v>
      </c>
    </row>
    <row r="146" spans="2:4" ht="15.75" x14ac:dyDescent="0.25">
      <c r="B146" s="436"/>
      <c r="C146" s="287" t="s">
        <v>370</v>
      </c>
      <c r="D146" s="283">
        <f>K61/K114</f>
        <v>0.1748898842688052</v>
      </c>
    </row>
    <row r="147" spans="2:4" ht="15.75" x14ac:dyDescent="0.25">
      <c r="B147" s="436"/>
      <c r="C147" s="287" t="s">
        <v>371</v>
      </c>
      <c r="D147" s="283">
        <f>K113/K114</f>
        <v>0.60548132858358705</v>
      </c>
    </row>
    <row r="148" spans="2:4" ht="16.5" thickBot="1" x14ac:dyDescent="0.3">
      <c r="B148" s="437"/>
      <c r="C148" s="288" t="s">
        <v>83</v>
      </c>
      <c r="D148" s="285">
        <f>SUM(D145:D147)</f>
        <v>1</v>
      </c>
    </row>
    <row r="168" spans="3:4" x14ac:dyDescent="0.25">
      <c r="C168" t="s">
        <v>72</v>
      </c>
      <c r="D168">
        <v>262</v>
      </c>
    </row>
    <row r="169" spans="3:4" x14ac:dyDescent="0.25">
      <c r="C169" t="s">
        <v>74</v>
      </c>
      <c r="D169">
        <v>278</v>
      </c>
    </row>
    <row r="170" spans="3:4" x14ac:dyDescent="0.25">
      <c r="C170" t="s">
        <v>75</v>
      </c>
      <c r="D170">
        <v>118</v>
      </c>
    </row>
    <row r="171" spans="3:4" x14ac:dyDescent="0.25">
      <c r="C171" t="s">
        <v>77</v>
      </c>
      <c r="D171">
        <v>280</v>
      </c>
    </row>
    <row r="172" spans="3:4" x14ac:dyDescent="0.25">
      <c r="C172" t="s">
        <v>84</v>
      </c>
      <c r="D172">
        <v>110</v>
      </c>
    </row>
    <row r="173" spans="3:4" x14ac:dyDescent="0.25">
      <c r="C173" t="s">
        <v>87</v>
      </c>
      <c r="D173">
        <v>232</v>
      </c>
    </row>
    <row r="174" spans="3:4" x14ac:dyDescent="0.25">
      <c r="C174" t="s">
        <v>88</v>
      </c>
      <c r="D174">
        <v>233</v>
      </c>
    </row>
    <row r="175" spans="3:4" x14ac:dyDescent="0.25">
      <c r="C175" t="s">
        <v>89</v>
      </c>
      <c r="D175">
        <v>253</v>
      </c>
    </row>
    <row r="176" spans="3:4" x14ac:dyDescent="0.25">
      <c r="C176" t="s">
        <v>90</v>
      </c>
      <c r="D176">
        <v>148</v>
      </c>
    </row>
    <row r="177" spans="3:4" x14ac:dyDescent="0.25">
      <c r="C177" t="s">
        <v>91</v>
      </c>
      <c r="D177">
        <v>121</v>
      </c>
    </row>
    <row r="178" spans="3:4" x14ac:dyDescent="0.25">
      <c r="C178" t="s">
        <v>92</v>
      </c>
      <c r="D178">
        <v>286</v>
      </c>
    </row>
    <row r="179" spans="3:4" x14ac:dyDescent="0.25">
      <c r="C179" t="s">
        <v>93</v>
      </c>
      <c r="D179">
        <v>200</v>
      </c>
    </row>
    <row r="180" spans="3:4" x14ac:dyDescent="0.25">
      <c r="C180" t="s">
        <v>94</v>
      </c>
      <c r="D180">
        <v>275</v>
      </c>
    </row>
    <row r="181" spans="3:4" x14ac:dyDescent="0.25">
      <c r="C181" t="s">
        <v>95</v>
      </c>
      <c r="D181">
        <v>131</v>
      </c>
    </row>
    <row r="182" spans="3:4" x14ac:dyDescent="0.25">
      <c r="C182" t="s">
        <v>96</v>
      </c>
      <c r="D182">
        <v>137</v>
      </c>
    </row>
    <row r="183" spans="3:4" x14ac:dyDescent="0.25">
      <c r="C183" t="s">
        <v>97</v>
      </c>
      <c r="D183">
        <v>118</v>
      </c>
    </row>
    <row r="184" spans="3:4" x14ac:dyDescent="0.25">
      <c r="C184" t="s">
        <v>98</v>
      </c>
      <c r="D184">
        <v>185</v>
      </c>
    </row>
    <row r="185" spans="3:4" x14ac:dyDescent="0.25">
      <c r="C185" t="s">
        <v>99</v>
      </c>
      <c r="D185">
        <v>202</v>
      </c>
    </row>
    <row r="186" spans="3:4" x14ac:dyDescent="0.25">
      <c r="C186" t="s">
        <v>100</v>
      </c>
      <c r="D186">
        <v>236</v>
      </c>
    </row>
    <row r="187" spans="3:4" x14ac:dyDescent="0.25">
      <c r="C187" t="s">
        <v>101</v>
      </c>
      <c r="D187">
        <v>238</v>
      </c>
    </row>
    <row r="188" spans="3:4" x14ac:dyDescent="0.25">
      <c r="C188" t="s">
        <v>102</v>
      </c>
      <c r="D188">
        <v>80</v>
      </c>
    </row>
    <row r="189" spans="3:4" x14ac:dyDescent="0.25">
      <c r="C189" t="s">
        <v>103</v>
      </c>
      <c r="D189">
        <v>100</v>
      </c>
    </row>
    <row r="190" spans="3:4" x14ac:dyDescent="0.25">
      <c r="C190" s="42" t="s">
        <v>104</v>
      </c>
      <c r="D190">
        <v>120</v>
      </c>
    </row>
    <row r="191" spans="3:4" x14ac:dyDescent="0.25">
      <c r="C191" t="s">
        <v>105</v>
      </c>
      <c r="D191">
        <v>104</v>
      </c>
    </row>
    <row r="192" spans="3:4" x14ac:dyDescent="0.25">
      <c r="C192" t="s">
        <v>106</v>
      </c>
      <c r="D192">
        <v>100</v>
      </c>
    </row>
    <row r="193" spans="3:4" x14ac:dyDescent="0.25">
      <c r="C193" t="s">
        <v>107</v>
      </c>
      <c r="D193">
        <v>324</v>
      </c>
    </row>
    <row r="194" spans="3:4" x14ac:dyDescent="0.25">
      <c r="C194" t="s">
        <v>108</v>
      </c>
      <c r="D194">
        <v>140</v>
      </c>
    </row>
    <row r="195" spans="3:4" x14ac:dyDescent="0.25">
      <c r="C195" t="s">
        <v>109</v>
      </c>
      <c r="D195">
        <v>80</v>
      </c>
    </row>
    <row r="197" spans="3:4" x14ac:dyDescent="0.25">
      <c r="C197" t="s">
        <v>281</v>
      </c>
      <c r="D197" s="238">
        <v>0.75</v>
      </c>
    </row>
    <row r="198" spans="3:4" x14ac:dyDescent="0.25">
      <c r="C198" t="s">
        <v>281</v>
      </c>
      <c r="D198" s="238">
        <v>0.85</v>
      </c>
    </row>
  </sheetData>
  <mergeCells count="59">
    <mergeCell ref="H136:H139"/>
    <mergeCell ref="I136:J136"/>
    <mergeCell ref="I137:J137"/>
    <mergeCell ref="I138:J138"/>
    <mergeCell ref="I139:J139"/>
    <mergeCell ref="I129:J129"/>
    <mergeCell ref="I130:J130"/>
    <mergeCell ref="I131:J131"/>
    <mergeCell ref="I132:J132"/>
    <mergeCell ref="H121:H132"/>
    <mergeCell ref="I124:J124"/>
    <mergeCell ref="I125:J125"/>
    <mergeCell ref="I126:J126"/>
    <mergeCell ref="I127:J127"/>
    <mergeCell ref="I128:J128"/>
    <mergeCell ref="I121:J121"/>
    <mergeCell ref="I122:J122"/>
    <mergeCell ref="I123:J123"/>
    <mergeCell ref="D129:E129"/>
    <mergeCell ref="D130:E130"/>
    <mergeCell ref="D131:E131"/>
    <mergeCell ref="D132:E132"/>
    <mergeCell ref="B121:C133"/>
    <mergeCell ref="D133:E133"/>
    <mergeCell ref="D124:E124"/>
    <mergeCell ref="D125:E125"/>
    <mergeCell ref="D126:E126"/>
    <mergeCell ref="D127:E127"/>
    <mergeCell ref="D128:E128"/>
    <mergeCell ref="D121:E121"/>
    <mergeCell ref="D122:E122"/>
    <mergeCell ref="D123:E123"/>
    <mergeCell ref="A5:A8"/>
    <mergeCell ref="B5:B8"/>
    <mergeCell ref="C5:C8"/>
    <mergeCell ref="D5:D8"/>
    <mergeCell ref="E5:K5"/>
    <mergeCell ref="E6:F6"/>
    <mergeCell ref="K2:K3"/>
    <mergeCell ref="J6:J8"/>
    <mergeCell ref="K6:K8"/>
    <mergeCell ref="E7:E8"/>
    <mergeCell ref="F7:F8"/>
    <mergeCell ref="B136:B148"/>
    <mergeCell ref="G6:G8"/>
    <mergeCell ref="H6:H8"/>
    <mergeCell ref="I6:I8"/>
    <mergeCell ref="A1:D1"/>
    <mergeCell ref="E1:J1"/>
    <mergeCell ref="A2:B3"/>
    <mergeCell ref="C2:D3"/>
    <mergeCell ref="E2:E3"/>
    <mergeCell ref="F2:H2"/>
    <mergeCell ref="F3:H3"/>
    <mergeCell ref="D119:E119"/>
    <mergeCell ref="D118:E118"/>
    <mergeCell ref="B118:C119"/>
    <mergeCell ref="J2:J3"/>
    <mergeCell ref="A4:D4"/>
  </mergeCells>
  <dataValidations count="2">
    <dataValidation type="list" allowBlank="1" showInputMessage="1" showErrorMessage="1" sqref="K1">
      <formula1>$C$168:$C$196</formula1>
    </dataValidation>
    <dataValidation type="list" allowBlank="1" showInputMessage="1" showErrorMessage="1" sqref="K2:K3">
      <formula1>$D$197:$D$198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8</vt:i4>
      </vt:variant>
    </vt:vector>
  </HeadingPairs>
  <TitlesOfParts>
    <vt:vector size="21" baseType="lpstr">
      <vt:lpstr>Imp_plan</vt:lpstr>
      <vt:lpstr>TOTAL</vt:lpstr>
      <vt:lpstr>LP_VRW</vt:lpstr>
      <vt:lpstr>PP2_TCC</vt:lpstr>
      <vt:lpstr>PP3_MCM</vt:lpstr>
      <vt:lpstr>PP4_Pons_Danubii</vt:lpstr>
      <vt:lpstr>PP5_VPR</vt:lpstr>
      <vt:lpstr>PP6_PZH</vt:lpstr>
      <vt:lpstr>PP1_x</vt:lpstr>
      <vt:lpstr>Task_matrix</vt:lpstr>
      <vt:lpstr>Meetings_table</vt:lpstr>
      <vt:lpstr>Imp_plan_old</vt:lpstr>
      <vt:lpstr>PPx_template</vt:lpstr>
      <vt:lpstr>Imp_plan!Nyomtatási_terület</vt:lpstr>
      <vt:lpstr>LP_VRW!Nyomtatási_terület</vt:lpstr>
      <vt:lpstr>PP2_TCC!Nyomtatási_terület</vt:lpstr>
      <vt:lpstr>PP3_MCM!Nyomtatási_terület</vt:lpstr>
      <vt:lpstr>PP4_Pons_Danubii!Nyomtatási_terület</vt:lpstr>
      <vt:lpstr>PP5_VPR!Nyomtatási_terület</vt:lpstr>
      <vt:lpstr>PP6_PZH!Nyomtatási_terület</vt:lpstr>
      <vt:lpstr>TOTAL!Nyomtatási_terület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Gábor</dc:creator>
  <cp:lastModifiedBy>Zács Emőke</cp:lastModifiedBy>
  <cp:lastPrinted>2016-05-24T08:41:51Z</cp:lastPrinted>
  <dcterms:created xsi:type="dcterms:W3CDTF">2015-04-28T09:36:35Z</dcterms:created>
  <dcterms:modified xsi:type="dcterms:W3CDTF">2016-08-16T09:20:19Z</dcterms:modified>
</cp:coreProperties>
</file>